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35" yWindow="-30" windowWidth="13800" windowHeight="1294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уровень'!$A$8:$K$432</definedName>
    <definedName name="_xlnm._FilterDatabase" localSheetId="1" hidden="1">'2 уровень'!$A$8:$IO$440</definedName>
    <definedName name="_xlnm._FilterDatabase" localSheetId="4" hidden="1">'СВОД 1'!$A$6:$GC$311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уровень'!$5:$6</definedName>
    <definedName name="_xlnm.Print_Titles" localSheetId="2">'Аян '!$A:$A,'Аян '!$4:$5</definedName>
    <definedName name="_xlnm.Print_Titles" localSheetId="3">'Охотск '!$A:$A,'Охотск '!$6:$6</definedName>
    <definedName name="_xlnm.Print_Titles" localSheetId="4">'СВОД 1'!$A:$A,'СВОД 1'!$1:$6</definedName>
    <definedName name="_xlnm.Print_Area" localSheetId="0">'1 уровень'!$B$5:$J$432</definedName>
    <definedName name="_xlnm.Print_Area" localSheetId="1">'2 уровень'!$B$3:$J$462</definedName>
    <definedName name="_xlnm.Print_Area" localSheetId="2">'Аян '!$A$1:$I$36</definedName>
    <definedName name="_xlnm.Print_Area" localSheetId="3">'Охотск '!$A$1:$I$36</definedName>
    <definedName name="_xlnm.Print_Area" localSheetId="4">'СВОД 1'!$A$1:$I$308</definedName>
  </definedNames>
  <calcPr calcId="145621"/>
</workbook>
</file>

<file path=xl/calcChain.xml><?xml version="1.0" encoding="utf-8"?>
<calcChain xmlns="http://schemas.openxmlformats.org/spreadsheetml/2006/main">
  <c r="J432" i="156" l="1"/>
  <c r="J337" i="156" l="1"/>
  <c r="I170" i="156"/>
  <c r="J130" i="157" l="1"/>
  <c r="F130" i="157" l="1"/>
  <c r="F422" i="157" l="1"/>
  <c r="F313" i="156"/>
  <c r="D307" i="157" l="1"/>
  <c r="D213" i="157"/>
  <c r="D181" i="157"/>
  <c r="D139" i="157"/>
  <c r="D96" i="157"/>
  <c r="D59" i="157"/>
  <c r="D48" i="157"/>
  <c r="D38" i="157"/>
  <c r="D22" i="157"/>
  <c r="D344" i="156"/>
  <c r="D313" i="156" l="1"/>
  <c r="D207" i="156"/>
  <c r="D62" i="156"/>
  <c r="D37" i="156"/>
  <c r="F35" i="46" l="1"/>
  <c r="B1" i="157"/>
  <c r="I235" i="156" l="1"/>
  <c r="I178" i="157" l="1"/>
  <c r="B171" i="37" l="1"/>
  <c r="D171" i="37"/>
  <c r="F171" i="37"/>
  <c r="H171" i="37"/>
  <c r="H89" i="156"/>
  <c r="J89" i="156" s="1"/>
  <c r="H80" i="156"/>
  <c r="J80" i="156" s="1"/>
  <c r="H71" i="156"/>
  <c r="J71" i="156" s="1"/>
  <c r="H61" i="156"/>
  <c r="J61" i="156" s="1"/>
  <c r="H49" i="156"/>
  <c r="J49" i="156" s="1"/>
  <c r="H35" i="156" l="1"/>
  <c r="J35" i="156" s="1"/>
  <c r="H15" i="156"/>
  <c r="J15" i="156" s="1"/>
  <c r="H34" i="57" l="1"/>
  <c r="H231" i="37" s="1"/>
  <c r="F34" i="57"/>
  <c r="F231" i="37" s="1"/>
  <c r="D34" i="57"/>
  <c r="D231" i="37" s="1"/>
  <c r="B34" i="57"/>
  <c r="B231" i="37" s="1"/>
  <c r="G20" i="57"/>
  <c r="I20" i="57" s="1"/>
  <c r="I34" i="57" s="1"/>
  <c r="I231" i="37" s="1"/>
  <c r="G19" i="57"/>
  <c r="C20" i="57"/>
  <c r="E20" i="57" s="1"/>
  <c r="E34" i="57" s="1"/>
  <c r="E231" i="37" s="1"/>
  <c r="H34" i="46"/>
  <c r="H68" i="37" s="1"/>
  <c r="F34" i="46"/>
  <c r="F68" i="37" s="1"/>
  <c r="D34" i="46"/>
  <c r="D68" i="37" s="1"/>
  <c r="B34" i="46"/>
  <c r="B68" i="37" s="1"/>
  <c r="G20" i="46"/>
  <c r="I20" i="46" s="1"/>
  <c r="I34" i="46" s="1"/>
  <c r="I68" i="37" s="1"/>
  <c r="C20" i="46"/>
  <c r="E20" i="46" s="1"/>
  <c r="E34" i="46" s="1"/>
  <c r="E68" i="37" s="1"/>
  <c r="C34" i="57" l="1"/>
  <c r="C231" i="37" s="1"/>
  <c r="C34" i="46"/>
  <c r="C68" i="37" s="1"/>
  <c r="G34" i="57"/>
  <c r="G231" i="37" s="1"/>
  <c r="G34" i="46"/>
  <c r="G68" i="37" s="1"/>
  <c r="I439" i="157"/>
  <c r="H273" i="37" s="1"/>
  <c r="G439" i="157"/>
  <c r="F273" i="37" s="1"/>
  <c r="E439" i="157"/>
  <c r="D273" i="37" s="1"/>
  <c r="C439" i="157"/>
  <c r="B273" i="37" s="1"/>
  <c r="H425" i="157"/>
  <c r="J425" i="157" s="1"/>
  <c r="J439" i="157" s="1"/>
  <c r="I273" i="37" s="1"/>
  <c r="D425" i="157"/>
  <c r="D439" i="157" s="1"/>
  <c r="C273" i="37" s="1"/>
  <c r="I410" i="157"/>
  <c r="H259" i="37" s="1"/>
  <c r="G410" i="157"/>
  <c r="F259" i="37" s="1"/>
  <c r="E410" i="157"/>
  <c r="D259" i="37" s="1"/>
  <c r="C410" i="157"/>
  <c r="B259" i="37" s="1"/>
  <c r="H396" i="157"/>
  <c r="J396" i="157" s="1"/>
  <c r="D396" i="157"/>
  <c r="F396" i="157" s="1"/>
  <c r="F410" i="157" s="1"/>
  <c r="E259" i="37" s="1"/>
  <c r="I381" i="157"/>
  <c r="H245" i="37" s="1"/>
  <c r="G381" i="157"/>
  <c r="F245" i="37" s="1"/>
  <c r="E381" i="157"/>
  <c r="D245" i="37" s="1"/>
  <c r="C381" i="157"/>
  <c r="B245" i="37" s="1"/>
  <c r="H367" i="157"/>
  <c r="J367" i="157" s="1"/>
  <c r="J381" i="157" s="1"/>
  <c r="I245" i="37" s="1"/>
  <c r="D367" i="157"/>
  <c r="D381" i="157" s="1"/>
  <c r="C245" i="37" s="1"/>
  <c r="I352" i="157"/>
  <c r="H217" i="37" s="1"/>
  <c r="G352" i="157"/>
  <c r="F217" i="37" s="1"/>
  <c r="E352" i="157"/>
  <c r="D217" i="37" s="1"/>
  <c r="C352" i="157"/>
  <c r="B217" i="37" s="1"/>
  <c r="H338" i="157"/>
  <c r="J338" i="157" s="1"/>
  <c r="J352" i="157" s="1"/>
  <c r="I217" i="37" s="1"/>
  <c r="D338" i="157"/>
  <c r="F338" i="157" s="1"/>
  <c r="F352" i="157" s="1"/>
  <c r="E217" i="37" s="1"/>
  <c r="F203" i="37"/>
  <c r="B203" i="37"/>
  <c r="B202" i="37"/>
  <c r="I323" i="157"/>
  <c r="H203" i="37" s="1"/>
  <c r="G323" i="157"/>
  <c r="E323" i="157"/>
  <c r="D203" i="37" s="1"/>
  <c r="C323" i="157"/>
  <c r="I322" i="157"/>
  <c r="H202" i="37" s="1"/>
  <c r="G322" i="157"/>
  <c r="F202" i="37" s="1"/>
  <c r="E322" i="157"/>
  <c r="D202" i="37" s="1"/>
  <c r="C322" i="157"/>
  <c r="I321" i="157"/>
  <c r="H201" i="37" s="1"/>
  <c r="G321" i="157"/>
  <c r="F201" i="37" s="1"/>
  <c r="E321" i="157"/>
  <c r="D201" i="37" s="1"/>
  <c r="C321" i="157"/>
  <c r="B201" i="37" s="1"/>
  <c r="H307" i="157"/>
  <c r="J323" i="157" s="1"/>
  <c r="I203" i="37" s="1"/>
  <c r="F307" i="157"/>
  <c r="F323" i="157" s="1"/>
  <c r="E203" i="37" s="1"/>
  <c r="H306" i="157"/>
  <c r="J322" i="157" s="1"/>
  <c r="I202" i="37" s="1"/>
  <c r="D306" i="157"/>
  <c r="F306" i="157" s="1"/>
  <c r="F322" i="157" s="1"/>
  <c r="E202" i="37" s="1"/>
  <c r="H305" i="157"/>
  <c r="J305" i="157" s="1"/>
  <c r="J321" i="157" s="1"/>
  <c r="I201" i="37" s="1"/>
  <c r="D305" i="157"/>
  <c r="F305" i="157" s="1"/>
  <c r="F321" i="157" s="1"/>
  <c r="E201" i="37" s="1"/>
  <c r="F187" i="37"/>
  <c r="F185" i="37"/>
  <c r="I290" i="157"/>
  <c r="H187" i="37" s="1"/>
  <c r="G290" i="157"/>
  <c r="E290" i="157"/>
  <c r="D187" i="37" s="1"/>
  <c r="I289" i="157"/>
  <c r="H186" i="37" s="1"/>
  <c r="G289" i="157"/>
  <c r="F186" i="37" s="1"/>
  <c r="E289" i="157"/>
  <c r="D186" i="37" s="1"/>
  <c r="I288" i="157"/>
  <c r="H185" i="37" s="1"/>
  <c r="G288" i="157"/>
  <c r="E288" i="157"/>
  <c r="D185" i="37" s="1"/>
  <c r="C290" i="157"/>
  <c r="B187" i="37" s="1"/>
  <c r="C289" i="157"/>
  <c r="B186" i="37" s="1"/>
  <c r="C288" i="157"/>
  <c r="B185" i="37" s="1"/>
  <c r="H274" i="157"/>
  <c r="J290" i="157" s="1"/>
  <c r="I187" i="37" s="1"/>
  <c r="D274" i="157"/>
  <c r="F274" i="157" s="1"/>
  <c r="F290" i="157" s="1"/>
  <c r="E187" i="37" s="1"/>
  <c r="H273" i="157"/>
  <c r="J289" i="157" s="1"/>
  <c r="I186" i="37" s="1"/>
  <c r="D273" i="157"/>
  <c r="F273" i="157" s="1"/>
  <c r="F289" i="157" s="1"/>
  <c r="E186" i="37" s="1"/>
  <c r="H272" i="157"/>
  <c r="J272" i="157" s="1"/>
  <c r="J288" i="157" s="1"/>
  <c r="I185" i="37" s="1"/>
  <c r="D272" i="157"/>
  <c r="F272" i="157" s="1"/>
  <c r="F288" i="157" s="1"/>
  <c r="E185" i="37" s="1"/>
  <c r="F425" i="157" l="1"/>
  <c r="F439" i="157" s="1"/>
  <c r="E273" i="37" s="1"/>
  <c r="D410" i="157"/>
  <c r="C259" i="37" s="1"/>
  <c r="F367" i="157"/>
  <c r="F381" i="157" s="1"/>
  <c r="E245" i="37" s="1"/>
  <c r="D352" i="157"/>
  <c r="C217" i="37" s="1"/>
  <c r="H439" i="157"/>
  <c r="G273" i="37" s="1"/>
  <c r="H410" i="157"/>
  <c r="G259" i="37" s="1"/>
  <c r="H381" i="157"/>
  <c r="G245" i="37" s="1"/>
  <c r="H352" i="157"/>
  <c r="G217" i="37" s="1"/>
  <c r="D322" i="157"/>
  <c r="C202" i="37" s="1"/>
  <c r="H321" i="157"/>
  <c r="G201" i="37" s="1"/>
  <c r="H323" i="157"/>
  <c r="G203" i="37" s="1"/>
  <c r="D321" i="157"/>
  <c r="C201" i="37" s="1"/>
  <c r="D323" i="157"/>
  <c r="C203" i="37" s="1"/>
  <c r="H322" i="157"/>
  <c r="G202" i="37" s="1"/>
  <c r="D289" i="157"/>
  <c r="C186" i="37" s="1"/>
  <c r="H289" i="157"/>
  <c r="G186" i="37" s="1"/>
  <c r="D290" i="157"/>
  <c r="C187" i="37" s="1"/>
  <c r="H290" i="157"/>
  <c r="G187" i="37" s="1"/>
  <c r="D288" i="157"/>
  <c r="C185" i="37" s="1"/>
  <c r="H288" i="157"/>
  <c r="G185" i="37" s="1"/>
  <c r="J410" i="157" l="1"/>
  <c r="I259" i="37" s="1"/>
  <c r="I257" i="157"/>
  <c r="H141" i="37" s="1"/>
  <c r="G257" i="157"/>
  <c r="F141" i="37" s="1"/>
  <c r="E257" i="157"/>
  <c r="D141" i="37" s="1"/>
  <c r="C257" i="157"/>
  <c r="B141" i="37" s="1"/>
  <c r="H243" i="157"/>
  <c r="J243" i="157" s="1"/>
  <c r="J257" i="157" s="1"/>
  <c r="I141" i="37" s="1"/>
  <c r="D243" i="157"/>
  <c r="F243" i="157" s="1"/>
  <c r="F257" i="157" s="1"/>
  <c r="E141" i="37" s="1"/>
  <c r="I228" i="157"/>
  <c r="H113" i="37" s="1"/>
  <c r="G228" i="157"/>
  <c r="F113" i="37" s="1"/>
  <c r="E228" i="157"/>
  <c r="D113" i="37" s="1"/>
  <c r="I227" i="157"/>
  <c r="H112" i="37" s="1"/>
  <c r="G227" i="157"/>
  <c r="F112" i="37" s="1"/>
  <c r="E227" i="157"/>
  <c r="D112" i="37" s="1"/>
  <c r="C228" i="157"/>
  <c r="B113" i="37" s="1"/>
  <c r="C227" i="157"/>
  <c r="B112" i="37" s="1"/>
  <c r="H213" i="157"/>
  <c r="J228" i="157" s="1"/>
  <c r="I113" i="37" s="1"/>
  <c r="F213" i="157"/>
  <c r="F228" i="157" s="1"/>
  <c r="E113" i="37" s="1"/>
  <c r="H212" i="157"/>
  <c r="J212" i="157" s="1"/>
  <c r="J227" i="157" s="1"/>
  <c r="I112" i="37" s="1"/>
  <c r="D212" i="157"/>
  <c r="D227" i="157" s="1"/>
  <c r="C112" i="37" s="1"/>
  <c r="F197" i="157"/>
  <c r="E98" i="37" s="1"/>
  <c r="I197" i="157"/>
  <c r="H98" i="37" s="1"/>
  <c r="G197" i="157"/>
  <c r="F98" i="37" s="1"/>
  <c r="E197" i="157"/>
  <c r="D98" i="37" s="1"/>
  <c r="I196" i="157"/>
  <c r="G196" i="157"/>
  <c r="F97" i="37" s="1"/>
  <c r="E196" i="157"/>
  <c r="D97" i="37" s="1"/>
  <c r="C197" i="157"/>
  <c r="B98" i="37" s="1"/>
  <c r="C196" i="157"/>
  <c r="B97" i="37" s="1"/>
  <c r="I195" i="157"/>
  <c r="H96" i="37" s="1"/>
  <c r="G195" i="157"/>
  <c r="F96" i="37" s="1"/>
  <c r="E195" i="157"/>
  <c r="D96" i="37" s="1"/>
  <c r="C195" i="157"/>
  <c r="B96" i="37" s="1"/>
  <c r="H181" i="157"/>
  <c r="F181" i="157"/>
  <c r="H180" i="157"/>
  <c r="J180" i="157" s="1"/>
  <c r="D180" i="157"/>
  <c r="F180" i="157" s="1"/>
  <c r="H171" i="157"/>
  <c r="D171" i="157"/>
  <c r="F171" i="157" s="1"/>
  <c r="F196" i="157" s="1"/>
  <c r="E97" i="37" s="1"/>
  <c r="H170" i="157"/>
  <c r="J170" i="157" s="1"/>
  <c r="D170" i="157"/>
  <c r="F170" i="157" s="1"/>
  <c r="F195" i="157" s="1"/>
  <c r="E96" i="37" s="1"/>
  <c r="I121" i="157"/>
  <c r="H38" i="37" s="1"/>
  <c r="G121" i="157"/>
  <c r="F38" i="37" s="1"/>
  <c r="E121" i="157"/>
  <c r="D38" i="37" s="1"/>
  <c r="I120" i="157"/>
  <c r="G120" i="157"/>
  <c r="F37" i="37" s="1"/>
  <c r="E120" i="157"/>
  <c r="D37" i="37" s="1"/>
  <c r="I119" i="157"/>
  <c r="H36" i="37" s="1"/>
  <c r="G119" i="157"/>
  <c r="F36" i="37" s="1"/>
  <c r="E119" i="157"/>
  <c r="D36" i="37" s="1"/>
  <c r="I155" i="157"/>
  <c r="H54" i="37" s="1"/>
  <c r="G155" i="157"/>
  <c r="F54" i="37" s="1"/>
  <c r="E155" i="157"/>
  <c r="D54" i="37" s="1"/>
  <c r="I154" i="157"/>
  <c r="H53" i="37" s="1"/>
  <c r="G154" i="157"/>
  <c r="F53" i="37" s="1"/>
  <c r="E154" i="157"/>
  <c r="D53" i="37" s="1"/>
  <c r="I153" i="157"/>
  <c r="H52" i="37" s="1"/>
  <c r="G153" i="157"/>
  <c r="F52" i="37" s="1"/>
  <c r="E153" i="157"/>
  <c r="D52" i="37" s="1"/>
  <c r="C155" i="157"/>
  <c r="B54" i="37" s="1"/>
  <c r="C154" i="157"/>
  <c r="B53" i="37" s="1"/>
  <c r="C153" i="157"/>
  <c r="B52" i="37" s="1"/>
  <c r="H139" i="157"/>
  <c r="J155" i="157" s="1"/>
  <c r="I54" i="37" s="1"/>
  <c r="F139" i="157"/>
  <c r="F155" i="157" s="1"/>
  <c r="E54" i="37" s="1"/>
  <c r="H138" i="157"/>
  <c r="J154" i="157" s="1"/>
  <c r="I53" i="37" s="1"/>
  <c r="D138" i="157"/>
  <c r="F138" i="157" s="1"/>
  <c r="F154" i="157" s="1"/>
  <c r="E53" i="37" s="1"/>
  <c r="H137" i="157"/>
  <c r="J137" i="157" s="1"/>
  <c r="J153" i="157" s="1"/>
  <c r="I52" i="37" s="1"/>
  <c r="D137" i="157"/>
  <c r="F137" i="157" s="1"/>
  <c r="F153" i="157" s="1"/>
  <c r="E52" i="37" s="1"/>
  <c r="C119" i="157"/>
  <c r="B36" i="37" s="1"/>
  <c r="C120" i="157"/>
  <c r="B37" i="37" s="1"/>
  <c r="C121" i="157"/>
  <c r="B38" i="37" s="1"/>
  <c r="H105" i="157"/>
  <c r="J105" i="157" s="1"/>
  <c r="D105" i="157"/>
  <c r="F105" i="157" s="1"/>
  <c r="H96" i="157"/>
  <c r="F96" i="157"/>
  <c r="H95" i="157"/>
  <c r="J95" i="157" s="1"/>
  <c r="D95" i="157"/>
  <c r="F95" i="157" s="1"/>
  <c r="H72" i="157"/>
  <c r="D72" i="157"/>
  <c r="F72" i="157" s="1"/>
  <c r="H71" i="157"/>
  <c r="J71" i="157" s="1"/>
  <c r="D71" i="157"/>
  <c r="F71" i="157" s="1"/>
  <c r="H81" i="157"/>
  <c r="J81" i="157" s="1"/>
  <c r="D81" i="157"/>
  <c r="F81" i="157" s="1"/>
  <c r="H59" i="157"/>
  <c r="F59" i="157"/>
  <c r="H58" i="157"/>
  <c r="D58" i="157"/>
  <c r="F58" i="157" s="1"/>
  <c r="H57" i="157"/>
  <c r="J57" i="157" s="1"/>
  <c r="D57" i="157"/>
  <c r="F57" i="157" s="1"/>
  <c r="H48" i="157"/>
  <c r="F48" i="157"/>
  <c r="H47" i="157"/>
  <c r="J47" i="157" s="1"/>
  <c r="D47" i="157"/>
  <c r="F47" i="157" s="1"/>
  <c r="H38" i="157"/>
  <c r="F38" i="157"/>
  <c r="H37" i="157"/>
  <c r="J37" i="157" s="1"/>
  <c r="D37" i="157"/>
  <c r="F37" i="157" s="1"/>
  <c r="H22" i="157"/>
  <c r="F22" i="157"/>
  <c r="H21" i="157"/>
  <c r="J21" i="157" s="1"/>
  <c r="D21" i="157"/>
  <c r="F21" i="157" s="1"/>
  <c r="I431" i="156"/>
  <c r="H287" i="37" s="1"/>
  <c r="G431" i="156"/>
  <c r="F287" i="37" s="1"/>
  <c r="E431" i="156"/>
  <c r="D287" i="37" s="1"/>
  <c r="C431" i="156"/>
  <c r="B287" i="37" s="1"/>
  <c r="H417" i="156"/>
  <c r="J417" i="156" s="1"/>
  <c r="D417" i="156"/>
  <c r="F417" i="156" s="1"/>
  <c r="H403" i="156"/>
  <c r="J403" i="156" s="1"/>
  <c r="D403" i="156"/>
  <c r="F403" i="156" s="1"/>
  <c r="D257" i="157" l="1"/>
  <c r="C141" i="37" s="1"/>
  <c r="H257" i="157"/>
  <c r="G141" i="37" s="1"/>
  <c r="H431" i="156"/>
  <c r="J431" i="156" s="1"/>
  <c r="I287" i="37" s="1"/>
  <c r="D431" i="156"/>
  <c r="F212" i="157"/>
  <c r="F227" i="157" s="1"/>
  <c r="E112" i="37" s="1"/>
  <c r="H228" i="157"/>
  <c r="G113" i="37" s="1"/>
  <c r="D196" i="157"/>
  <c r="C97" i="37" s="1"/>
  <c r="D228" i="157"/>
  <c r="C113" i="37" s="1"/>
  <c r="H197" i="157"/>
  <c r="I98" i="37" s="1"/>
  <c r="H227" i="157"/>
  <c r="G112" i="37" s="1"/>
  <c r="H195" i="157"/>
  <c r="G96" i="37" s="1"/>
  <c r="D195" i="157"/>
  <c r="C96" i="37" s="1"/>
  <c r="D197" i="157"/>
  <c r="C98" i="37" s="1"/>
  <c r="H97" i="37"/>
  <c r="H196" i="157"/>
  <c r="G97" i="37" s="1"/>
  <c r="H155" i="157"/>
  <c r="G54" i="37" s="1"/>
  <c r="D155" i="157"/>
  <c r="C54" i="37" s="1"/>
  <c r="H120" i="157"/>
  <c r="G37" i="37" s="1"/>
  <c r="D120" i="157"/>
  <c r="C37" i="37" s="1"/>
  <c r="H121" i="157"/>
  <c r="H153" i="157"/>
  <c r="G52" i="37" s="1"/>
  <c r="D121" i="157"/>
  <c r="D153" i="157"/>
  <c r="C52" i="37" s="1"/>
  <c r="H154" i="157"/>
  <c r="G53" i="37" s="1"/>
  <c r="H119" i="157"/>
  <c r="G36" i="37" s="1"/>
  <c r="H37" i="37"/>
  <c r="D154" i="157"/>
  <c r="C53" i="37" s="1"/>
  <c r="D119" i="157"/>
  <c r="C36" i="37" s="1"/>
  <c r="G287" i="37" l="1"/>
  <c r="F431" i="156"/>
  <c r="E287" i="37" s="1"/>
  <c r="C287" i="37"/>
  <c r="J195" i="157"/>
  <c r="I96" i="37" s="1"/>
  <c r="G98" i="37"/>
  <c r="F120" i="157"/>
  <c r="E37" i="37" s="1"/>
  <c r="I37" i="37"/>
  <c r="I97" i="37"/>
  <c r="F121" i="157"/>
  <c r="E38" i="37" s="1"/>
  <c r="C38" i="37"/>
  <c r="J119" i="157"/>
  <c r="I36" i="37" s="1"/>
  <c r="F119" i="157"/>
  <c r="E36" i="37" s="1"/>
  <c r="I38" i="37"/>
  <c r="G38" i="37"/>
  <c r="I388" i="156" l="1"/>
  <c r="G388" i="156"/>
  <c r="E388" i="156"/>
  <c r="C388" i="156"/>
  <c r="H374" i="156"/>
  <c r="D374" i="156"/>
  <c r="I360" i="156"/>
  <c r="H157" i="37" s="1"/>
  <c r="G360" i="156"/>
  <c r="F157" i="37" s="1"/>
  <c r="E360" i="156"/>
  <c r="D157" i="37" s="1"/>
  <c r="C360" i="156"/>
  <c r="B157" i="37" s="1"/>
  <c r="I359" i="156"/>
  <c r="H156" i="37" s="1"/>
  <c r="G359" i="156"/>
  <c r="F156" i="37" s="1"/>
  <c r="E359" i="156"/>
  <c r="D156" i="37" s="1"/>
  <c r="C359" i="156"/>
  <c r="B156" i="37" s="1"/>
  <c r="I358" i="156"/>
  <c r="H155" i="37" s="1"/>
  <c r="G358" i="156"/>
  <c r="F155" i="37" s="1"/>
  <c r="E358" i="156"/>
  <c r="D155" i="37" s="1"/>
  <c r="C358" i="156"/>
  <c r="B155" i="37" s="1"/>
  <c r="H344" i="156"/>
  <c r="J360" i="156" s="1"/>
  <c r="I157" i="37" s="1"/>
  <c r="F344" i="156"/>
  <c r="F360" i="156" s="1"/>
  <c r="E157" i="37" s="1"/>
  <c r="H343" i="156"/>
  <c r="J359" i="156" s="1"/>
  <c r="I156" i="37" s="1"/>
  <c r="D343" i="156"/>
  <c r="F343" i="156" s="1"/>
  <c r="F359" i="156" s="1"/>
  <c r="E156" i="37" s="1"/>
  <c r="H342" i="156"/>
  <c r="J342" i="156" s="1"/>
  <c r="J358" i="156" s="1"/>
  <c r="I155" i="37" s="1"/>
  <c r="D342" i="156"/>
  <c r="F342" i="156" s="1"/>
  <c r="F358" i="156" s="1"/>
  <c r="E155" i="37" s="1"/>
  <c r="I327" i="156"/>
  <c r="H127" i="37" s="1"/>
  <c r="G327" i="156"/>
  <c r="F127" i="37" s="1"/>
  <c r="E327" i="156"/>
  <c r="D127" i="37" s="1"/>
  <c r="C327" i="156"/>
  <c r="B127" i="37" s="1"/>
  <c r="H312" i="156"/>
  <c r="J312" i="156" s="1"/>
  <c r="J327" i="156" s="1"/>
  <c r="I127" i="37" s="1"/>
  <c r="D312" i="156"/>
  <c r="F312" i="156" s="1"/>
  <c r="F327" i="156" s="1"/>
  <c r="E127" i="37" s="1"/>
  <c r="I297" i="156"/>
  <c r="H82" i="37" s="1"/>
  <c r="G297" i="156"/>
  <c r="F82" i="37" s="1"/>
  <c r="E297" i="156"/>
  <c r="D82" i="37" s="1"/>
  <c r="C297" i="156"/>
  <c r="B82" i="37" s="1"/>
  <c r="H282" i="156"/>
  <c r="J282" i="156" s="1"/>
  <c r="J297" i="156" s="1"/>
  <c r="I82" i="37" s="1"/>
  <c r="D282" i="156"/>
  <c r="F282" i="156" s="1"/>
  <c r="F297" i="156" s="1"/>
  <c r="E82" i="37" s="1"/>
  <c r="I266" i="156"/>
  <c r="G266" i="156"/>
  <c r="F21" i="37" s="1"/>
  <c r="E266" i="156"/>
  <c r="D21" i="37" s="1"/>
  <c r="I265" i="156"/>
  <c r="G265" i="156"/>
  <c r="F20" i="37" s="1"/>
  <c r="E265" i="156"/>
  <c r="D20" i="37" s="1"/>
  <c r="C265" i="156"/>
  <c r="B20" i="37" s="1"/>
  <c r="I264" i="156"/>
  <c r="H19" i="37" s="1"/>
  <c r="G264" i="156"/>
  <c r="F19" i="37" s="1"/>
  <c r="E264" i="156"/>
  <c r="D19" i="37" s="1"/>
  <c r="C266" i="156"/>
  <c r="B21" i="37" s="1"/>
  <c r="C264" i="156"/>
  <c r="B19" i="37" s="1"/>
  <c r="H249" i="156"/>
  <c r="J249" i="156" s="1"/>
  <c r="D249" i="156"/>
  <c r="F249" i="156" s="1"/>
  <c r="H240" i="156"/>
  <c r="J240" i="156" s="1"/>
  <c r="D240" i="156"/>
  <c r="F240" i="156" s="1"/>
  <c r="H231" i="156"/>
  <c r="J231" i="156" s="1"/>
  <c r="D231" i="156"/>
  <c r="F231" i="156" s="1"/>
  <c r="H216" i="156"/>
  <c r="J216" i="156" s="1"/>
  <c r="D216" i="156"/>
  <c r="F216" i="156" s="1"/>
  <c r="H207" i="156"/>
  <c r="F207" i="156"/>
  <c r="H206" i="156"/>
  <c r="J206" i="156" s="1"/>
  <c r="D206" i="156"/>
  <c r="F206" i="156" s="1"/>
  <c r="H197" i="156"/>
  <c r="J197" i="156" s="1"/>
  <c r="D197" i="156"/>
  <c r="F197" i="156" s="1"/>
  <c r="H185" i="156"/>
  <c r="J185" i="156" s="1"/>
  <c r="D185" i="156"/>
  <c r="F185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4" i="156"/>
  <c r="J144" i="156" s="1"/>
  <c r="D144" i="156"/>
  <c r="F144" i="156" s="1"/>
  <c r="H119" i="156"/>
  <c r="J119" i="156" s="1"/>
  <c r="D119" i="156"/>
  <c r="F119" i="156" s="1"/>
  <c r="H128" i="156"/>
  <c r="J128" i="156" s="1"/>
  <c r="D128" i="156"/>
  <c r="F128" i="156" s="1"/>
  <c r="H129" i="156"/>
  <c r="D129" i="156"/>
  <c r="F129" i="156" s="1"/>
  <c r="H104" i="156"/>
  <c r="J104" i="156" s="1"/>
  <c r="D104" i="156"/>
  <c r="F104" i="156" s="1"/>
  <c r="D89" i="156"/>
  <c r="F89" i="156" s="1"/>
  <c r="D80" i="156"/>
  <c r="F80" i="156" s="1"/>
  <c r="D71" i="156"/>
  <c r="F71" i="156" s="1"/>
  <c r="F37" i="156"/>
  <c r="D36" i="156"/>
  <c r="D61" i="156"/>
  <c r="F61" i="156" s="1"/>
  <c r="D49" i="156"/>
  <c r="F49" i="156" s="1"/>
  <c r="J25" i="156"/>
  <c r="I295" i="37" s="1"/>
  <c r="I25" i="156"/>
  <c r="H295" i="37" s="1"/>
  <c r="H25" i="156"/>
  <c r="G295" i="37" s="1"/>
  <c r="G25" i="156"/>
  <c r="F295" i="37" s="1"/>
  <c r="E25" i="156"/>
  <c r="D295" i="37" s="1"/>
  <c r="C25" i="156"/>
  <c r="B295" i="37" s="1"/>
  <c r="B309" i="37" s="1"/>
  <c r="D35" i="156"/>
  <c r="F35" i="156" s="1"/>
  <c r="D15" i="156"/>
  <c r="F15" i="156" s="1"/>
  <c r="F25" i="156" s="1"/>
  <c r="E295" i="37" s="1"/>
  <c r="F309" i="37" l="1"/>
  <c r="J374" i="156"/>
  <c r="I171" i="37" s="1"/>
  <c r="G171" i="37"/>
  <c r="F374" i="156"/>
  <c r="F388" i="156" s="1"/>
  <c r="C171" i="37"/>
  <c r="D265" i="156"/>
  <c r="C20" i="37" s="1"/>
  <c r="F36" i="156"/>
  <c r="H309" i="37"/>
  <c r="D309" i="37"/>
  <c r="D311" i="37"/>
  <c r="D310" i="37"/>
  <c r="F310" i="37"/>
  <c r="F311" i="37"/>
  <c r="B310" i="37"/>
  <c r="B311" i="37"/>
  <c r="H265" i="156"/>
  <c r="G20" i="37" s="1"/>
  <c r="D358" i="156"/>
  <c r="C155" i="37" s="1"/>
  <c r="H358" i="156"/>
  <c r="G155" i="37" s="1"/>
  <c r="D327" i="156"/>
  <c r="C127" i="37" s="1"/>
  <c r="H327" i="156"/>
  <c r="G127" i="37" s="1"/>
  <c r="H388" i="156"/>
  <c r="D388" i="156"/>
  <c r="D359" i="156"/>
  <c r="C156" i="37" s="1"/>
  <c r="H359" i="156"/>
  <c r="G156" i="37" s="1"/>
  <c r="G310" i="37" s="1"/>
  <c r="D360" i="156"/>
  <c r="C157" i="37" s="1"/>
  <c r="H360" i="156"/>
  <c r="G157" i="37" s="1"/>
  <c r="H297" i="156"/>
  <c r="G82" i="37" s="1"/>
  <c r="D297" i="156"/>
  <c r="C82" i="37" s="1"/>
  <c r="D266" i="156"/>
  <c r="H20" i="37"/>
  <c r="H310" i="37" s="1"/>
  <c r="H21" i="37"/>
  <c r="H311" i="37" s="1"/>
  <c r="H266" i="156"/>
  <c r="G21" i="37" s="1"/>
  <c r="H264" i="156"/>
  <c r="D264" i="156"/>
  <c r="D25" i="156"/>
  <c r="C295" i="37" s="1"/>
  <c r="F265" i="156" l="1"/>
  <c r="E20" i="37" s="1"/>
  <c r="C310" i="37"/>
  <c r="E310" i="37" s="1"/>
  <c r="J388" i="156"/>
  <c r="I20" i="37"/>
  <c r="E171" i="37"/>
  <c r="G311" i="37"/>
  <c r="F266" i="156"/>
  <c r="E21" i="37" s="1"/>
  <c r="C21" i="37"/>
  <c r="C311" i="37" s="1"/>
  <c r="E311" i="37" s="1"/>
  <c r="F264" i="156"/>
  <c r="E19" i="37" s="1"/>
  <c r="C19" i="37"/>
  <c r="I21" i="37"/>
  <c r="J264" i="156"/>
  <c r="I19" i="37" s="1"/>
  <c r="G19" i="37"/>
  <c r="G309" i="37" s="1"/>
  <c r="I309" i="37" l="1"/>
  <c r="C309" i="37"/>
  <c r="E309" i="37" s="1"/>
  <c r="G18" i="57"/>
  <c r="H92" i="157" l="1"/>
  <c r="J92" i="157" s="1"/>
  <c r="E85" i="157" l="1"/>
  <c r="G85" i="157"/>
  <c r="C85" i="157"/>
  <c r="D92" i="157"/>
  <c r="F92" i="157" s="1"/>
  <c r="G116" i="157" l="1"/>
  <c r="I116" i="157"/>
  <c r="E116" i="157"/>
  <c r="E237" i="157"/>
  <c r="E66" i="157"/>
  <c r="I13" i="156" l="1"/>
  <c r="E10" i="156" l="1"/>
  <c r="I426" i="156"/>
  <c r="I428" i="156"/>
  <c r="I69" i="156"/>
  <c r="I259" i="156"/>
  <c r="I151" i="156"/>
  <c r="I263" i="156"/>
  <c r="I262" i="156"/>
  <c r="I261" i="156"/>
  <c r="E261" i="156"/>
  <c r="I260" i="156"/>
  <c r="E260" i="156"/>
  <c r="G126" i="156" l="1"/>
  <c r="E192" i="156" l="1"/>
  <c r="E148" i="156"/>
  <c r="E123" i="156" l="1"/>
  <c r="I87" i="156"/>
  <c r="E84" i="156"/>
  <c r="E75" i="156" l="1"/>
  <c r="E66" i="156"/>
  <c r="C426" i="156" l="1"/>
  <c r="E426" i="156"/>
  <c r="C427" i="156"/>
  <c r="E427" i="156"/>
  <c r="C428" i="156"/>
  <c r="E428" i="156"/>
  <c r="C429" i="156"/>
  <c r="E429" i="156"/>
  <c r="C430" i="156"/>
  <c r="E430" i="156"/>
  <c r="C419" i="157" l="1"/>
  <c r="C361" i="157"/>
  <c r="C332" i="157"/>
  <c r="C299" i="157"/>
  <c r="C266" i="157"/>
  <c r="C237" i="157"/>
  <c r="C206" i="157"/>
  <c r="C164" i="157"/>
  <c r="C131" i="157"/>
  <c r="C114" i="157"/>
  <c r="C103" i="157"/>
  <c r="C89" i="157"/>
  <c r="C79" i="157"/>
  <c r="C66" i="157"/>
  <c r="C55" i="157"/>
  <c r="C45" i="157"/>
  <c r="C31" i="157"/>
  <c r="C15" i="157"/>
  <c r="B14" i="46"/>
  <c r="B14" i="57"/>
  <c r="C42" i="157" l="1"/>
  <c r="G430" i="156" l="1"/>
  <c r="F286" i="37" s="1"/>
  <c r="G429" i="156"/>
  <c r="F285" i="37" s="1"/>
  <c r="G428" i="156"/>
  <c r="F284" i="37" s="1"/>
  <c r="G427" i="156"/>
  <c r="F283" i="37" s="1"/>
  <c r="G426" i="156"/>
  <c r="F282" i="37" s="1"/>
  <c r="G411" i="156"/>
  <c r="G397" i="156"/>
  <c r="G368" i="156"/>
  <c r="G336" i="156"/>
  <c r="C306" i="156"/>
  <c r="C276" i="156"/>
  <c r="G247" i="156"/>
  <c r="G238" i="156"/>
  <c r="G225" i="156"/>
  <c r="C225" i="156"/>
  <c r="C214" i="156"/>
  <c r="C204" i="156"/>
  <c r="G192" i="156"/>
  <c r="G180" i="156"/>
  <c r="G170" i="156"/>
  <c r="G160" i="156"/>
  <c r="C160" i="156"/>
  <c r="C151" i="156"/>
  <c r="C138" i="156"/>
  <c r="C126" i="156"/>
  <c r="G113" i="156"/>
  <c r="C98" i="156"/>
  <c r="C87" i="156"/>
  <c r="C78" i="156"/>
  <c r="E56" i="156"/>
  <c r="G56" i="156"/>
  <c r="C56" i="156"/>
  <c r="C44" i="156"/>
  <c r="G24" i="156"/>
  <c r="D282" i="37"/>
  <c r="D283" i="37"/>
  <c r="D284" i="37"/>
  <c r="D285" i="37"/>
  <c r="D286" i="37"/>
  <c r="E45" i="37"/>
  <c r="B24" i="57"/>
  <c r="B221" i="37" s="1"/>
  <c r="D24" i="57"/>
  <c r="D221" i="37" s="1"/>
  <c r="B25" i="57"/>
  <c r="B222" i="37" s="1"/>
  <c r="D25" i="57"/>
  <c r="D222" i="37" s="1"/>
  <c r="B26" i="57"/>
  <c r="B223" i="37" s="1"/>
  <c r="D26" i="57"/>
  <c r="D223" i="37" s="1"/>
  <c r="B27" i="57"/>
  <c r="B224" i="37" s="1"/>
  <c r="D27" i="57"/>
  <c r="D224" i="37" s="1"/>
  <c r="B29" i="57"/>
  <c r="B226" i="37" s="1"/>
  <c r="D29" i="57"/>
  <c r="D226" i="37" s="1"/>
  <c r="B30" i="57"/>
  <c r="B227" i="37" s="1"/>
  <c r="D30" i="57"/>
  <c r="D227" i="37" s="1"/>
  <c r="B31" i="57"/>
  <c r="B228" i="37" s="1"/>
  <c r="D31" i="57"/>
  <c r="D228" i="37" s="1"/>
  <c r="B32" i="57"/>
  <c r="B229" i="37" s="1"/>
  <c r="D32" i="57"/>
  <c r="D229" i="37" s="1"/>
  <c r="B33" i="57"/>
  <c r="B230" i="37" s="1"/>
  <c r="D33" i="57"/>
  <c r="D230" i="37" s="1"/>
  <c r="H24" i="57"/>
  <c r="H221" i="37" s="1"/>
  <c r="H25" i="57"/>
  <c r="H222" i="37" s="1"/>
  <c r="H26" i="57"/>
  <c r="H223" i="37" s="1"/>
  <c r="H27" i="57"/>
  <c r="H224" i="37" s="1"/>
  <c r="H29" i="57"/>
  <c r="H226" i="37" s="1"/>
  <c r="H30" i="57"/>
  <c r="H227" i="37" s="1"/>
  <c r="H31" i="57"/>
  <c r="H228" i="37" s="1"/>
  <c r="H32" i="57"/>
  <c r="H229" i="37" s="1"/>
  <c r="H33" i="57"/>
  <c r="H230" i="37" s="1"/>
  <c r="F29" i="57"/>
  <c r="F226" i="37" s="1"/>
  <c r="F30" i="57"/>
  <c r="F227" i="37" s="1"/>
  <c r="F31" i="57"/>
  <c r="F228" i="37" s="1"/>
  <c r="F32" i="57"/>
  <c r="F229" i="37" s="1"/>
  <c r="F33" i="57"/>
  <c r="F230" i="37" s="1"/>
  <c r="D14" i="57"/>
  <c r="D28" i="57" s="1"/>
  <c r="D225" i="37" s="1"/>
  <c r="F14" i="57"/>
  <c r="H14" i="57"/>
  <c r="G13" i="57"/>
  <c r="G27" i="57" s="1"/>
  <c r="G224" i="37" s="1"/>
  <c r="G15" i="57"/>
  <c r="I15" i="57" s="1"/>
  <c r="I29" i="57" s="1"/>
  <c r="I226" i="37" s="1"/>
  <c r="G16" i="57"/>
  <c r="I16" i="57" s="1"/>
  <c r="I30" i="57" s="1"/>
  <c r="I227" i="37" s="1"/>
  <c r="G17" i="57"/>
  <c r="G31" i="57" s="1"/>
  <c r="G228" i="37" s="1"/>
  <c r="I18" i="57"/>
  <c r="I32" i="57" s="1"/>
  <c r="I229" i="37" s="1"/>
  <c r="C13" i="57"/>
  <c r="C27" i="57" s="1"/>
  <c r="C224" i="37" s="1"/>
  <c r="C15" i="57"/>
  <c r="C29" i="57" s="1"/>
  <c r="C226" i="37" s="1"/>
  <c r="C16" i="57"/>
  <c r="E16" i="57" s="1"/>
  <c r="E30" i="57" s="1"/>
  <c r="E227" i="37" s="1"/>
  <c r="C17" i="57"/>
  <c r="C31" i="57" s="1"/>
  <c r="C228" i="37" s="1"/>
  <c r="C18" i="57"/>
  <c r="B28" i="57"/>
  <c r="B225" i="37" s="1"/>
  <c r="B24" i="46"/>
  <c r="B58" i="37" s="1"/>
  <c r="D24" i="46"/>
  <c r="D58" i="37" s="1"/>
  <c r="B25" i="46"/>
  <c r="B59" i="37" s="1"/>
  <c r="D25" i="46"/>
  <c r="D59" i="37" s="1"/>
  <c r="B26" i="46"/>
  <c r="B60" i="37" s="1"/>
  <c r="D26" i="46"/>
  <c r="D60" i="37" s="1"/>
  <c r="B27" i="46"/>
  <c r="B61" i="37" s="1"/>
  <c r="D27" i="46"/>
  <c r="D61" i="37" s="1"/>
  <c r="B29" i="46"/>
  <c r="B63" i="37" s="1"/>
  <c r="D29" i="46"/>
  <c r="D63" i="37" s="1"/>
  <c r="B30" i="46"/>
  <c r="B64" i="37" s="1"/>
  <c r="D30" i="46"/>
  <c r="D64" i="37" s="1"/>
  <c r="B31" i="46"/>
  <c r="B65" i="37" s="1"/>
  <c r="D31" i="46"/>
  <c r="D65" i="37" s="1"/>
  <c r="B32" i="46"/>
  <c r="B66" i="37" s="1"/>
  <c r="D32" i="46"/>
  <c r="D66" i="37" s="1"/>
  <c r="B33" i="46"/>
  <c r="B67" i="37" s="1"/>
  <c r="D33" i="46"/>
  <c r="D67" i="37" s="1"/>
  <c r="H24" i="46"/>
  <c r="H58" i="37" s="1"/>
  <c r="H25" i="46"/>
  <c r="H59" i="37" s="1"/>
  <c r="H26" i="46"/>
  <c r="H60" i="37" s="1"/>
  <c r="H27" i="46"/>
  <c r="H61" i="37" s="1"/>
  <c r="H29" i="46"/>
  <c r="H63" i="37" s="1"/>
  <c r="H30" i="46"/>
  <c r="H64" i="37" s="1"/>
  <c r="H31" i="46"/>
  <c r="H65" i="37" s="1"/>
  <c r="H32" i="46"/>
  <c r="H66" i="37" s="1"/>
  <c r="H33" i="46"/>
  <c r="H67" i="37" s="1"/>
  <c r="F29" i="46"/>
  <c r="F63" i="37" s="1"/>
  <c r="F30" i="46"/>
  <c r="F64" i="37" s="1"/>
  <c r="F31" i="46"/>
  <c r="F65" i="37" s="1"/>
  <c r="F32" i="46"/>
  <c r="F66" i="37" s="1"/>
  <c r="F33" i="46"/>
  <c r="F67" i="37" s="1"/>
  <c r="D14" i="46"/>
  <c r="D28" i="46" s="1"/>
  <c r="D62" i="37" s="1"/>
  <c r="F14" i="46"/>
  <c r="H14" i="46"/>
  <c r="H28" i="46" s="1"/>
  <c r="H62" i="37" s="1"/>
  <c r="B28" i="46"/>
  <c r="B62" i="37" s="1"/>
  <c r="G13" i="46"/>
  <c r="G27" i="46" s="1"/>
  <c r="G61" i="37" s="1"/>
  <c r="G15" i="46"/>
  <c r="I15" i="46" s="1"/>
  <c r="I29" i="46" s="1"/>
  <c r="I63" i="37" s="1"/>
  <c r="G16" i="46"/>
  <c r="I16" i="46" s="1"/>
  <c r="I30" i="46" s="1"/>
  <c r="I64" i="37" s="1"/>
  <c r="G17" i="46"/>
  <c r="I17" i="46" s="1"/>
  <c r="I31" i="46" s="1"/>
  <c r="I65" i="37" s="1"/>
  <c r="G18" i="46"/>
  <c r="I18" i="46" s="1"/>
  <c r="I32" i="46" s="1"/>
  <c r="I66" i="37" s="1"/>
  <c r="G19" i="46"/>
  <c r="I19" i="46" s="1"/>
  <c r="I33" i="46" s="1"/>
  <c r="I67" i="37" s="1"/>
  <c r="C13" i="46"/>
  <c r="C27" i="46" s="1"/>
  <c r="C61" i="37" s="1"/>
  <c r="C15" i="46"/>
  <c r="E15" i="46" s="1"/>
  <c r="E29" i="46" s="1"/>
  <c r="E63" i="37" s="1"/>
  <c r="C16" i="46"/>
  <c r="C30" i="46" s="1"/>
  <c r="C64" i="37" s="1"/>
  <c r="C17" i="46"/>
  <c r="C31" i="46" s="1"/>
  <c r="C65" i="37" s="1"/>
  <c r="C18" i="46"/>
  <c r="E18" i="46" s="1"/>
  <c r="E32" i="46" s="1"/>
  <c r="E66" i="37" s="1"/>
  <c r="C19" i="46"/>
  <c r="C33" i="46" s="1"/>
  <c r="C67" i="37" s="1"/>
  <c r="C429" i="157"/>
  <c r="B263" i="37" s="1"/>
  <c r="E429" i="157"/>
  <c r="D263" i="37" s="1"/>
  <c r="C430" i="157"/>
  <c r="B264" i="37" s="1"/>
  <c r="E430" i="157"/>
  <c r="D264" i="37" s="1"/>
  <c r="C431" i="157"/>
  <c r="B265" i="37" s="1"/>
  <c r="E431" i="157"/>
  <c r="D265" i="37" s="1"/>
  <c r="C432" i="157"/>
  <c r="B266" i="37" s="1"/>
  <c r="E432" i="157"/>
  <c r="D266" i="37" s="1"/>
  <c r="C434" i="157"/>
  <c r="B268" i="37" s="1"/>
  <c r="E434" i="157"/>
  <c r="D268" i="37" s="1"/>
  <c r="C435" i="157"/>
  <c r="B269" i="37" s="1"/>
  <c r="E435" i="157"/>
  <c r="D269" i="37" s="1"/>
  <c r="C436" i="157"/>
  <c r="B270" i="37" s="1"/>
  <c r="E436" i="157"/>
  <c r="D270" i="37" s="1"/>
  <c r="C437" i="157"/>
  <c r="B271" i="37" s="1"/>
  <c r="E437" i="157"/>
  <c r="D271" i="37" s="1"/>
  <c r="C438" i="157"/>
  <c r="B272" i="37" s="1"/>
  <c r="E438" i="157"/>
  <c r="D272" i="37" s="1"/>
  <c r="I429" i="157"/>
  <c r="H263" i="37" s="1"/>
  <c r="I430" i="157"/>
  <c r="H264" i="37" s="1"/>
  <c r="I431" i="157"/>
  <c r="H265" i="37" s="1"/>
  <c r="I432" i="157"/>
  <c r="H266" i="37" s="1"/>
  <c r="I434" i="157"/>
  <c r="H268" i="37" s="1"/>
  <c r="I435" i="157"/>
  <c r="H269" i="37" s="1"/>
  <c r="I436" i="157"/>
  <c r="H270" i="37" s="1"/>
  <c r="I437" i="157"/>
  <c r="H271" i="37" s="1"/>
  <c r="I438" i="157"/>
  <c r="H272" i="37" s="1"/>
  <c r="G434" i="157"/>
  <c r="F268" i="37" s="1"/>
  <c r="G435" i="157"/>
  <c r="F269" i="37" s="1"/>
  <c r="G436" i="157"/>
  <c r="F270" i="37" s="1"/>
  <c r="G437" i="157"/>
  <c r="F271" i="37" s="1"/>
  <c r="G438" i="157"/>
  <c r="F272" i="37" s="1"/>
  <c r="E419" i="157"/>
  <c r="E433" i="157" s="1"/>
  <c r="D267" i="37" s="1"/>
  <c r="G419" i="157"/>
  <c r="I419" i="157"/>
  <c r="H420" i="157"/>
  <c r="H421" i="157"/>
  <c r="H422" i="157"/>
  <c r="H423" i="157"/>
  <c r="D420" i="157"/>
  <c r="D434" i="157" s="1"/>
  <c r="C268" i="37" s="1"/>
  <c r="D421" i="157"/>
  <c r="D435" i="157" s="1"/>
  <c r="C269" i="37" s="1"/>
  <c r="D422" i="157"/>
  <c r="D436" i="157" s="1"/>
  <c r="C270" i="37" s="1"/>
  <c r="C433" i="157"/>
  <c r="B267" i="37" s="1"/>
  <c r="C400" i="157"/>
  <c r="B249" i="37" s="1"/>
  <c r="E400" i="157"/>
  <c r="D249" i="37" s="1"/>
  <c r="C401" i="157"/>
  <c r="B250" i="37" s="1"/>
  <c r="E401" i="157"/>
  <c r="D250" i="37" s="1"/>
  <c r="C402" i="157"/>
  <c r="B251" i="37" s="1"/>
  <c r="E402" i="157"/>
  <c r="D251" i="37" s="1"/>
  <c r="C403" i="157"/>
  <c r="B252" i="37" s="1"/>
  <c r="E403" i="157"/>
  <c r="D252" i="37" s="1"/>
  <c r="C405" i="157"/>
  <c r="B254" i="37" s="1"/>
  <c r="E405" i="157"/>
  <c r="D254" i="37" s="1"/>
  <c r="C406" i="157"/>
  <c r="B255" i="37" s="1"/>
  <c r="E406" i="157"/>
  <c r="D255" i="37" s="1"/>
  <c r="C407" i="157"/>
  <c r="B256" i="37" s="1"/>
  <c r="E407" i="157"/>
  <c r="D256" i="37" s="1"/>
  <c r="C408" i="157"/>
  <c r="B257" i="37" s="1"/>
  <c r="E408" i="157"/>
  <c r="D257" i="37" s="1"/>
  <c r="C409" i="157"/>
  <c r="B258" i="37" s="1"/>
  <c r="E409" i="157"/>
  <c r="D258" i="37" s="1"/>
  <c r="I400" i="157"/>
  <c r="I401" i="157"/>
  <c r="I402" i="157"/>
  <c r="H251" i="37" s="1"/>
  <c r="I251" i="37"/>
  <c r="I403" i="157"/>
  <c r="H252" i="37" s="1"/>
  <c r="I252" i="37"/>
  <c r="I405" i="157"/>
  <c r="I406" i="157"/>
  <c r="I407" i="157"/>
  <c r="I408" i="157"/>
  <c r="I409" i="157"/>
  <c r="G405" i="157"/>
  <c r="F254" i="37" s="1"/>
  <c r="G406" i="157"/>
  <c r="F255" i="37" s="1"/>
  <c r="G407" i="157"/>
  <c r="F256" i="37" s="1"/>
  <c r="G408" i="157"/>
  <c r="F257" i="37" s="1"/>
  <c r="G409" i="157"/>
  <c r="F258" i="37" s="1"/>
  <c r="G390" i="157"/>
  <c r="E390" i="157"/>
  <c r="I390" i="157"/>
  <c r="H388" i="157"/>
  <c r="H389" i="157"/>
  <c r="H391" i="157"/>
  <c r="H392" i="157"/>
  <c r="H393" i="157"/>
  <c r="H394" i="157"/>
  <c r="H395" i="157"/>
  <c r="D388" i="157"/>
  <c r="F402" i="157" s="1"/>
  <c r="E251" i="37" s="1"/>
  <c r="D389" i="157"/>
  <c r="F403" i="157" s="1"/>
  <c r="E252" i="37" s="1"/>
  <c r="D391" i="157"/>
  <c r="D405" i="157" s="1"/>
  <c r="C254" i="37" s="1"/>
  <c r="D392" i="157"/>
  <c r="F392" i="157" s="1"/>
  <c r="F406" i="157" s="1"/>
  <c r="E255" i="37" s="1"/>
  <c r="D393" i="157"/>
  <c r="F393" i="157" s="1"/>
  <c r="F407" i="157" s="1"/>
  <c r="E256" i="37" s="1"/>
  <c r="D394" i="157"/>
  <c r="F394" i="157" s="1"/>
  <c r="F408" i="157" s="1"/>
  <c r="E257" i="37" s="1"/>
  <c r="D395" i="157"/>
  <c r="F395" i="157" s="1"/>
  <c r="F409" i="157" s="1"/>
  <c r="E258" i="37" s="1"/>
  <c r="C390" i="157"/>
  <c r="C404" i="157" s="1"/>
  <c r="B253" i="37" s="1"/>
  <c r="C371" i="157"/>
  <c r="B235" i="37" s="1"/>
  <c r="E371" i="157"/>
  <c r="D235" i="37" s="1"/>
  <c r="C372" i="157"/>
  <c r="B236" i="37" s="1"/>
  <c r="E372" i="157"/>
  <c r="D236" i="37" s="1"/>
  <c r="C373" i="157"/>
  <c r="B237" i="37" s="1"/>
  <c r="E373" i="157"/>
  <c r="D237" i="37" s="1"/>
  <c r="C374" i="157"/>
  <c r="B238" i="37" s="1"/>
  <c r="E374" i="157"/>
  <c r="D238" i="37" s="1"/>
  <c r="C376" i="157"/>
  <c r="B240" i="37" s="1"/>
  <c r="E376" i="157"/>
  <c r="D240" i="37" s="1"/>
  <c r="C377" i="157"/>
  <c r="B241" i="37" s="1"/>
  <c r="E377" i="157"/>
  <c r="D241" i="37" s="1"/>
  <c r="C378" i="157"/>
  <c r="B242" i="37" s="1"/>
  <c r="E378" i="157"/>
  <c r="D242" i="37" s="1"/>
  <c r="C379" i="157"/>
  <c r="B243" i="37" s="1"/>
  <c r="E379" i="157"/>
  <c r="D243" i="37" s="1"/>
  <c r="C380" i="157"/>
  <c r="B244" i="37" s="1"/>
  <c r="E380" i="157"/>
  <c r="D244" i="37" s="1"/>
  <c r="I371" i="157"/>
  <c r="H235" i="37" s="1"/>
  <c r="I372" i="157"/>
  <c r="H236" i="37" s="1"/>
  <c r="I373" i="157"/>
  <c r="H237" i="37" s="1"/>
  <c r="I374" i="157"/>
  <c r="H238" i="37" s="1"/>
  <c r="I376" i="157"/>
  <c r="H240" i="37" s="1"/>
  <c r="I377" i="157"/>
  <c r="H241" i="37" s="1"/>
  <c r="I378" i="157"/>
  <c r="H242" i="37" s="1"/>
  <c r="I379" i="157"/>
  <c r="H243" i="37" s="1"/>
  <c r="I380" i="157"/>
  <c r="H244" i="37" s="1"/>
  <c r="G376" i="157"/>
  <c r="F240" i="37" s="1"/>
  <c r="G377" i="157"/>
  <c r="F241" i="37" s="1"/>
  <c r="G378" i="157"/>
  <c r="F242" i="37" s="1"/>
  <c r="G379" i="157"/>
  <c r="F243" i="37" s="1"/>
  <c r="G380" i="157"/>
  <c r="F244" i="37" s="1"/>
  <c r="E361" i="157"/>
  <c r="E375" i="157" s="1"/>
  <c r="D239" i="37" s="1"/>
  <c r="G361" i="157"/>
  <c r="I361" i="157"/>
  <c r="H360" i="157"/>
  <c r="H362" i="157"/>
  <c r="H363" i="157"/>
  <c r="H364" i="157"/>
  <c r="H365" i="157"/>
  <c r="H366" i="157"/>
  <c r="D362" i="157"/>
  <c r="D376" i="157" s="1"/>
  <c r="C240" i="37" s="1"/>
  <c r="D363" i="157"/>
  <c r="F363" i="157" s="1"/>
  <c r="F377" i="157" s="1"/>
  <c r="E241" i="37" s="1"/>
  <c r="D364" i="157"/>
  <c r="D378" i="157" s="1"/>
  <c r="C242" i="37" s="1"/>
  <c r="D365" i="157"/>
  <c r="F365" i="157" s="1"/>
  <c r="F379" i="157" s="1"/>
  <c r="E243" i="37" s="1"/>
  <c r="D366" i="157"/>
  <c r="D380" i="157" s="1"/>
  <c r="C244" i="37" s="1"/>
  <c r="C375" i="157"/>
  <c r="B239" i="37" s="1"/>
  <c r="C342" i="157"/>
  <c r="B207" i="37" s="1"/>
  <c r="E342" i="157"/>
  <c r="D207" i="37" s="1"/>
  <c r="C343" i="157"/>
  <c r="B208" i="37" s="1"/>
  <c r="E343" i="157"/>
  <c r="D208" i="37" s="1"/>
  <c r="C344" i="157"/>
  <c r="B209" i="37" s="1"/>
  <c r="E344" i="157"/>
  <c r="D209" i="37" s="1"/>
  <c r="C345" i="157"/>
  <c r="B210" i="37" s="1"/>
  <c r="E345" i="157"/>
  <c r="D210" i="37" s="1"/>
  <c r="C347" i="157"/>
  <c r="B212" i="37" s="1"/>
  <c r="E347" i="157"/>
  <c r="D212" i="37" s="1"/>
  <c r="C348" i="157"/>
  <c r="B213" i="37" s="1"/>
  <c r="E348" i="157"/>
  <c r="D213" i="37" s="1"/>
  <c r="C349" i="157"/>
  <c r="B214" i="37" s="1"/>
  <c r="E349" i="157"/>
  <c r="D214" i="37" s="1"/>
  <c r="C350" i="157"/>
  <c r="B215" i="37" s="1"/>
  <c r="E350" i="157"/>
  <c r="D215" i="37" s="1"/>
  <c r="C351" i="157"/>
  <c r="B216" i="37" s="1"/>
  <c r="E351" i="157"/>
  <c r="D216" i="37" s="1"/>
  <c r="I342" i="157"/>
  <c r="H207" i="37" s="1"/>
  <c r="I343" i="157"/>
  <c r="H208" i="37" s="1"/>
  <c r="I344" i="157"/>
  <c r="H209" i="37" s="1"/>
  <c r="I345" i="157"/>
  <c r="H210" i="37" s="1"/>
  <c r="I347" i="157"/>
  <c r="H212" i="37" s="1"/>
  <c r="I348" i="157"/>
  <c r="H213" i="37" s="1"/>
  <c r="I349" i="157"/>
  <c r="H214" i="37" s="1"/>
  <c r="I350" i="157"/>
  <c r="H215" i="37" s="1"/>
  <c r="I351" i="157"/>
  <c r="H216" i="37" s="1"/>
  <c r="G347" i="157"/>
  <c r="F212" i="37" s="1"/>
  <c r="G348" i="157"/>
  <c r="F213" i="37" s="1"/>
  <c r="G349" i="157"/>
  <c r="F214" i="37" s="1"/>
  <c r="G350" i="157"/>
  <c r="F215" i="37" s="1"/>
  <c r="G351" i="157"/>
  <c r="F216" i="37" s="1"/>
  <c r="G332" i="157"/>
  <c r="E332" i="157"/>
  <c r="E346" i="157" s="1"/>
  <c r="D211" i="37" s="1"/>
  <c r="I332" i="157"/>
  <c r="C346" i="157"/>
  <c r="B211" i="37" s="1"/>
  <c r="H333" i="157"/>
  <c r="H334" i="157"/>
  <c r="H335" i="157"/>
  <c r="H336" i="157"/>
  <c r="H337" i="157"/>
  <c r="D333" i="157"/>
  <c r="D347" i="157" s="1"/>
  <c r="C212" i="37" s="1"/>
  <c r="D334" i="157"/>
  <c r="D348" i="157" s="1"/>
  <c r="C213" i="37" s="1"/>
  <c r="D335" i="157"/>
  <c r="D349" i="157" s="1"/>
  <c r="C214" i="37" s="1"/>
  <c r="D336" i="157"/>
  <c r="F336" i="157" s="1"/>
  <c r="F350" i="157" s="1"/>
  <c r="E215" i="37" s="1"/>
  <c r="D337" i="157"/>
  <c r="D351" i="157" s="1"/>
  <c r="C216" i="37" s="1"/>
  <c r="C311" i="157"/>
  <c r="B191" i="37" s="1"/>
  <c r="E311" i="157"/>
  <c r="D191" i="37" s="1"/>
  <c r="C312" i="157"/>
  <c r="B192" i="37" s="1"/>
  <c r="E312" i="157"/>
  <c r="D192" i="37" s="1"/>
  <c r="C313" i="157"/>
  <c r="B193" i="37" s="1"/>
  <c r="E313" i="157"/>
  <c r="D193" i="37" s="1"/>
  <c r="C314" i="157"/>
  <c r="B194" i="37" s="1"/>
  <c r="E314" i="157"/>
  <c r="D194" i="37" s="1"/>
  <c r="C316" i="157"/>
  <c r="B196" i="37" s="1"/>
  <c r="E316" i="157"/>
  <c r="D196" i="37" s="1"/>
  <c r="C317" i="157"/>
  <c r="B197" i="37" s="1"/>
  <c r="E317" i="157"/>
  <c r="D197" i="37" s="1"/>
  <c r="C318" i="157"/>
  <c r="B198" i="37" s="1"/>
  <c r="E318" i="157"/>
  <c r="D198" i="37" s="1"/>
  <c r="C319" i="157"/>
  <c r="B199" i="37" s="1"/>
  <c r="E319" i="157"/>
  <c r="D199" i="37" s="1"/>
  <c r="C320" i="157"/>
  <c r="B200" i="37" s="1"/>
  <c r="E320" i="157"/>
  <c r="D200" i="37" s="1"/>
  <c r="I311" i="157"/>
  <c r="H191" i="37" s="1"/>
  <c r="I312" i="157"/>
  <c r="H192" i="37" s="1"/>
  <c r="I313" i="157"/>
  <c r="H193" i="37" s="1"/>
  <c r="I314" i="157"/>
  <c r="H194" i="37" s="1"/>
  <c r="I316" i="157"/>
  <c r="H196" i="37" s="1"/>
  <c r="I317" i="157"/>
  <c r="H197" i="37" s="1"/>
  <c r="I318" i="157"/>
  <c r="H198" i="37" s="1"/>
  <c r="I319" i="157"/>
  <c r="H199" i="37" s="1"/>
  <c r="I320" i="157"/>
  <c r="H200" i="37" s="1"/>
  <c r="G316" i="157"/>
  <c r="F196" i="37" s="1"/>
  <c r="G317" i="157"/>
  <c r="F197" i="37" s="1"/>
  <c r="G318" i="157"/>
  <c r="F198" i="37" s="1"/>
  <c r="G319" i="157"/>
  <c r="F199" i="37" s="1"/>
  <c r="G320" i="157"/>
  <c r="F200" i="37" s="1"/>
  <c r="E299" i="157"/>
  <c r="E315" i="157" s="1"/>
  <c r="D195" i="37" s="1"/>
  <c r="G299" i="157"/>
  <c r="I299" i="157"/>
  <c r="H300" i="157"/>
  <c r="H301" i="157"/>
  <c r="H302" i="157"/>
  <c r="H303" i="157"/>
  <c r="H304" i="157"/>
  <c r="D300" i="157"/>
  <c r="F300" i="157" s="1"/>
  <c r="F316" i="157" s="1"/>
  <c r="E196" i="37" s="1"/>
  <c r="D301" i="157"/>
  <c r="F301" i="157" s="1"/>
  <c r="F317" i="157" s="1"/>
  <c r="E197" i="37" s="1"/>
  <c r="D302" i="157"/>
  <c r="F302" i="157" s="1"/>
  <c r="F318" i="157" s="1"/>
  <c r="E198" i="37" s="1"/>
  <c r="D303" i="157"/>
  <c r="F303" i="157" s="1"/>
  <c r="F319" i="157" s="1"/>
  <c r="E199" i="37" s="1"/>
  <c r="D304" i="157"/>
  <c r="F304" i="157" s="1"/>
  <c r="F320" i="157" s="1"/>
  <c r="E200" i="37" s="1"/>
  <c r="C315" i="157"/>
  <c r="B195" i="37" s="1"/>
  <c r="C278" i="157"/>
  <c r="B175" i="37" s="1"/>
  <c r="E278" i="157"/>
  <c r="D175" i="37" s="1"/>
  <c r="C279" i="157"/>
  <c r="B176" i="37" s="1"/>
  <c r="E279" i="157"/>
  <c r="D176" i="37" s="1"/>
  <c r="C280" i="157"/>
  <c r="B177" i="37" s="1"/>
  <c r="E280" i="157"/>
  <c r="D177" i="37" s="1"/>
  <c r="C281" i="157"/>
  <c r="B178" i="37" s="1"/>
  <c r="E281" i="157"/>
  <c r="D178" i="37" s="1"/>
  <c r="C283" i="157"/>
  <c r="B180" i="37" s="1"/>
  <c r="E283" i="157"/>
  <c r="D180" i="37" s="1"/>
  <c r="C284" i="157"/>
  <c r="B181" i="37" s="1"/>
  <c r="E284" i="157"/>
  <c r="D181" i="37" s="1"/>
  <c r="C285" i="157"/>
  <c r="B182" i="37" s="1"/>
  <c r="E285" i="157"/>
  <c r="D182" i="37" s="1"/>
  <c r="C286" i="157"/>
  <c r="B183" i="37" s="1"/>
  <c r="E286" i="157"/>
  <c r="D183" i="37" s="1"/>
  <c r="C287" i="157"/>
  <c r="B184" i="37" s="1"/>
  <c r="E287" i="157"/>
  <c r="D184" i="37" s="1"/>
  <c r="I278" i="157"/>
  <c r="H175" i="37" s="1"/>
  <c r="I279" i="157"/>
  <c r="H176" i="37" s="1"/>
  <c r="I280" i="157"/>
  <c r="H177" i="37" s="1"/>
  <c r="I281" i="157"/>
  <c r="H178" i="37" s="1"/>
  <c r="I283" i="157"/>
  <c r="H180" i="37" s="1"/>
  <c r="I284" i="157"/>
  <c r="H181" i="37" s="1"/>
  <c r="I285" i="157"/>
  <c r="H182" i="37" s="1"/>
  <c r="I286" i="157"/>
  <c r="H183" i="37" s="1"/>
  <c r="I287" i="157"/>
  <c r="H184" i="37" s="1"/>
  <c r="G283" i="157"/>
  <c r="F180" i="37" s="1"/>
  <c r="G284" i="157"/>
  <c r="F181" i="37" s="1"/>
  <c r="G285" i="157"/>
  <c r="F182" i="37" s="1"/>
  <c r="G286" i="157"/>
  <c r="F183" i="37" s="1"/>
  <c r="G287" i="157"/>
  <c r="F184" i="37" s="1"/>
  <c r="E266" i="157"/>
  <c r="E282" i="157" s="1"/>
  <c r="D179" i="37" s="1"/>
  <c r="G266" i="157"/>
  <c r="I266" i="157"/>
  <c r="H267" i="157"/>
  <c r="H268" i="157"/>
  <c r="H269" i="157"/>
  <c r="H270" i="157"/>
  <c r="H271" i="157"/>
  <c r="D267" i="157"/>
  <c r="D283" i="157" s="1"/>
  <c r="C180" i="37" s="1"/>
  <c r="D268" i="157"/>
  <c r="F268" i="157" s="1"/>
  <c r="F284" i="157" s="1"/>
  <c r="E181" i="37" s="1"/>
  <c r="D269" i="157"/>
  <c r="F269" i="157" s="1"/>
  <c r="F285" i="157" s="1"/>
  <c r="E182" i="37" s="1"/>
  <c r="D270" i="157"/>
  <c r="F270" i="157" s="1"/>
  <c r="F286" i="157" s="1"/>
  <c r="E183" i="37" s="1"/>
  <c r="C282" i="157"/>
  <c r="B179" i="37" s="1"/>
  <c r="C247" i="157"/>
  <c r="B131" i="37" s="1"/>
  <c r="E247" i="157"/>
  <c r="D131" i="37" s="1"/>
  <c r="C248" i="157"/>
  <c r="B132" i="37" s="1"/>
  <c r="E248" i="157"/>
  <c r="D132" i="37" s="1"/>
  <c r="C249" i="157"/>
  <c r="B133" i="37" s="1"/>
  <c r="E249" i="157"/>
  <c r="D133" i="37" s="1"/>
  <c r="C250" i="157"/>
  <c r="B134" i="37" s="1"/>
  <c r="E250" i="157"/>
  <c r="D134" i="37" s="1"/>
  <c r="C252" i="157"/>
  <c r="B136" i="37" s="1"/>
  <c r="E252" i="157"/>
  <c r="D136" i="37" s="1"/>
  <c r="C253" i="157"/>
  <c r="B137" i="37" s="1"/>
  <c r="E253" i="157"/>
  <c r="D137" i="37" s="1"/>
  <c r="C254" i="157"/>
  <c r="B138" i="37" s="1"/>
  <c r="E254" i="157"/>
  <c r="D138" i="37" s="1"/>
  <c r="C255" i="157"/>
  <c r="B139" i="37" s="1"/>
  <c r="E255" i="157"/>
  <c r="D139" i="37" s="1"/>
  <c r="C256" i="157"/>
  <c r="B140" i="37" s="1"/>
  <c r="E256" i="157"/>
  <c r="D140" i="37" s="1"/>
  <c r="I247" i="157"/>
  <c r="H131" i="37" s="1"/>
  <c r="I248" i="157"/>
  <c r="H132" i="37" s="1"/>
  <c r="I249" i="157"/>
  <c r="H133" i="37" s="1"/>
  <c r="I250" i="157"/>
  <c r="H134" i="37" s="1"/>
  <c r="I252" i="157"/>
  <c r="H136" i="37" s="1"/>
  <c r="I253" i="157"/>
  <c r="H137" i="37" s="1"/>
  <c r="I254" i="157"/>
  <c r="H138" i="37" s="1"/>
  <c r="I255" i="157"/>
  <c r="H139" i="37" s="1"/>
  <c r="I256" i="157"/>
  <c r="H140" i="37" s="1"/>
  <c r="G252" i="157"/>
  <c r="F136" i="37" s="1"/>
  <c r="G253" i="157"/>
  <c r="F137" i="37" s="1"/>
  <c r="G254" i="157"/>
  <c r="F138" i="37" s="1"/>
  <c r="G255" i="157"/>
  <c r="F139" i="37" s="1"/>
  <c r="G256" i="157"/>
  <c r="F140" i="37" s="1"/>
  <c r="E251" i="157"/>
  <c r="D135" i="37" s="1"/>
  <c r="G237" i="157"/>
  <c r="I237" i="157"/>
  <c r="H238" i="157"/>
  <c r="H239" i="157"/>
  <c r="H240" i="157"/>
  <c r="H241" i="157"/>
  <c r="H242" i="157"/>
  <c r="D238" i="157"/>
  <c r="F238" i="157" s="1"/>
  <c r="F252" i="157" s="1"/>
  <c r="E136" i="37" s="1"/>
  <c r="D239" i="157"/>
  <c r="F239" i="157" s="1"/>
  <c r="F253" i="157" s="1"/>
  <c r="E137" i="37" s="1"/>
  <c r="D240" i="157"/>
  <c r="F240" i="157" s="1"/>
  <c r="F254" i="157" s="1"/>
  <c r="E138" i="37" s="1"/>
  <c r="D241" i="157"/>
  <c r="F241" i="157" s="1"/>
  <c r="F255" i="157" s="1"/>
  <c r="E139" i="37" s="1"/>
  <c r="D242" i="157"/>
  <c r="F242" i="157" s="1"/>
  <c r="F256" i="157" s="1"/>
  <c r="E140" i="37" s="1"/>
  <c r="C251" i="157"/>
  <c r="B135" i="37" s="1"/>
  <c r="C217" i="157"/>
  <c r="B102" i="37" s="1"/>
  <c r="E217" i="157"/>
  <c r="D102" i="37" s="1"/>
  <c r="C218" i="157"/>
  <c r="B103" i="37" s="1"/>
  <c r="E218" i="157"/>
  <c r="D103" i="37" s="1"/>
  <c r="C219" i="157"/>
  <c r="B104" i="37" s="1"/>
  <c r="E219" i="157"/>
  <c r="D104" i="37" s="1"/>
  <c r="C220" i="157"/>
  <c r="B105" i="37" s="1"/>
  <c r="E220" i="157"/>
  <c r="D105" i="37" s="1"/>
  <c r="C222" i="157"/>
  <c r="B107" i="37" s="1"/>
  <c r="E222" i="157"/>
  <c r="D107" i="37" s="1"/>
  <c r="C223" i="157"/>
  <c r="B108" i="37" s="1"/>
  <c r="E223" i="157"/>
  <c r="D108" i="37" s="1"/>
  <c r="C224" i="157"/>
  <c r="B109" i="37" s="1"/>
  <c r="E224" i="157"/>
  <c r="D109" i="37" s="1"/>
  <c r="C225" i="157"/>
  <c r="B110" i="37" s="1"/>
  <c r="E225" i="157"/>
  <c r="D110" i="37" s="1"/>
  <c r="C226" i="157"/>
  <c r="B111" i="37" s="1"/>
  <c r="E226" i="157"/>
  <c r="D111" i="37" s="1"/>
  <c r="I217" i="157"/>
  <c r="H102" i="37" s="1"/>
  <c r="I218" i="157"/>
  <c r="H103" i="37" s="1"/>
  <c r="I219" i="157"/>
  <c r="H104" i="37" s="1"/>
  <c r="I220" i="157"/>
  <c r="H105" i="37" s="1"/>
  <c r="J220" i="157"/>
  <c r="I105" i="37" s="1"/>
  <c r="I222" i="157"/>
  <c r="H107" i="37" s="1"/>
  <c r="I223" i="157"/>
  <c r="H108" i="37" s="1"/>
  <c r="I224" i="157"/>
  <c r="H109" i="37" s="1"/>
  <c r="I225" i="157"/>
  <c r="H110" i="37" s="1"/>
  <c r="I226" i="157"/>
  <c r="H111" i="37" s="1"/>
  <c r="G222" i="157"/>
  <c r="F107" i="37" s="1"/>
  <c r="G223" i="157"/>
  <c r="F108" i="37" s="1"/>
  <c r="G224" i="157"/>
  <c r="F109" i="37" s="1"/>
  <c r="G225" i="157"/>
  <c r="F110" i="37" s="1"/>
  <c r="G226" i="157"/>
  <c r="F111" i="37" s="1"/>
  <c r="E206" i="157"/>
  <c r="E221" i="157" s="1"/>
  <c r="D106" i="37" s="1"/>
  <c r="G206" i="157"/>
  <c r="I206" i="157"/>
  <c r="H205" i="157"/>
  <c r="H220" i="157" s="1"/>
  <c r="G105" i="37" s="1"/>
  <c r="H207" i="157"/>
  <c r="H208" i="157"/>
  <c r="H209" i="157"/>
  <c r="H210" i="157"/>
  <c r="D205" i="157"/>
  <c r="D220" i="157" s="1"/>
  <c r="C105" i="37" s="1"/>
  <c r="D207" i="157"/>
  <c r="F207" i="157" s="1"/>
  <c r="F222" i="157" s="1"/>
  <c r="E107" i="37" s="1"/>
  <c r="D208" i="157"/>
  <c r="F208" i="157" s="1"/>
  <c r="F223" i="157" s="1"/>
  <c r="E108" i="37" s="1"/>
  <c r="D209" i="157"/>
  <c r="F209" i="157" s="1"/>
  <c r="F224" i="157" s="1"/>
  <c r="E109" i="37" s="1"/>
  <c r="C221" i="157"/>
  <c r="B106" i="37" s="1"/>
  <c r="C191" i="157"/>
  <c r="B92" i="37" s="1"/>
  <c r="E191" i="157"/>
  <c r="D92" i="37" s="1"/>
  <c r="C192" i="157"/>
  <c r="B93" i="37" s="1"/>
  <c r="E192" i="157"/>
  <c r="D93" i="37" s="1"/>
  <c r="C193" i="157"/>
  <c r="B94" i="37" s="1"/>
  <c r="E193" i="157"/>
  <c r="D94" i="37" s="1"/>
  <c r="C194" i="157"/>
  <c r="B95" i="37" s="1"/>
  <c r="E194" i="157"/>
  <c r="D95" i="37" s="1"/>
  <c r="I191" i="157"/>
  <c r="I192" i="157"/>
  <c r="I193" i="157"/>
  <c r="I194" i="157"/>
  <c r="G194" i="157"/>
  <c r="F95" i="37" s="1"/>
  <c r="G193" i="157"/>
  <c r="F94" i="37" s="1"/>
  <c r="G192" i="157"/>
  <c r="F93" i="37" s="1"/>
  <c r="G191" i="157"/>
  <c r="F92" i="37" s="1"/>
  <c r="C190" i="157"/>
  <c r="B91" i="37" s="1"/>
  <c r="E190" i="157"/>
  <c r="D91" i="37" s="1"/>
  <c r="I190" i="157"/>
  <c r="G190" i="157"/>
  <c r="F91" i="37" s="1"/>
  <c r="E178" i="157"/>
  <c r="G178" i="157"/>
  <c r="H179" i="157"/>
  <c r="D179" i="157"/>
  <c r="F179" i="157" s="1"/>
  <c r="C178" i="157"/>
  <c r="H166" i="157"/>
  <c r="H167" i="157"/>
  <c r="H168" i="157"/>
  <c r="H169" i="157"/>
  <c r="H165" i="157"/>
  <c r="J165" i="157" s="1"/>
  <c r="D166" i="157"/>
  <c r="D191" i="157" s="1"/>
  <c r="C92" i="37" s="1"/>
  <c r="D167" i="157"/>
  <c r="F167" i="157" s="1"/>
  <c r="F192" i="157" s="1"/>
  <c r="E93" i="37" s="1"/>
  <c r="D168" i="157"/>
  <c r="F168" i="157" s="1"/>
  <c r="F193" i="157" s="1"/>
  <c r="E94" i="37" s="1"/>
  <c r="D165" i="157"/>
  <c r="F165" i="157" s="1"/>
  <c r="E164" i="157"/>
  <c r="G164" i="157"/>
  <c r="I164" i="157"/>
  <c r="C152" i="157"/>
  <c r="B51" i="37" s="1"/>
  <c r="E152" i="157"/>
  <c r="D51" i="37" s="1"/>
  <c r="I152" i="157"/>
  <c r="H51" i="37" s="1"/>
  <c r="J152" i="157"/>
  <c r="I51" i="37" s="1"/>
  <c r="G152" i="157"/>
  <c r="F51" i="37" s="1"/>
  <c r="C151" i="157"/>
  <c r="B50" i="37" s="1"/>
  <c r="E151" i="157"/>
  <c r="D50" i="37" s="1"/>
  <c r="I151" i="157"/>
  <c r="H50" i="37" s="1"/>
  <c r="G151" i="157"/>
  <c r="F50" i="37" s="1"/>
  <c r="C150" i="157"/>
  <c r="B49" i="37" s="1"/>
  <c r="E150" i="157"/>
  <c r="D49" i="37" s="1"/>
  <c r="I150" i="157"/>
  <c r="H49" i="37" s="1"/>
  <c r="G150" i="157"/>
  <c r="F49" i="37" s="1"/>
  <c r="C149" i="157"/>
  <c r="B48" i="37" s="1"/>
  <c r="E149" i="157"/>
  <c r="D48" i="37" s="1"/>
  <c r="I149" i="157"/>
  <c r="H48" i="37" s="1"/>
  <c r="G149" i="157"/>
  <c r="F48" i="37" s="1"/>
  <c r="C148" i="157"/>
  <c r="B47" i="37" s="1"/>
  <c r="E148" i="157"/>
  <c r="D47" i="37" s="1"/>
  <c r="I148" i="157"/>
  <c r="H47" i="37" s="1"/>
  <c r="G148" i="157"/>
  <c r="F47" i="37" s="1"/>
  <c r="E131" i="157"/>
  <c r="G131" i="157"/>
  <c r="I131" i="157"/>
  <c r="C147" i="157"/>
  <c r="B46" i="37" s="1"/>
  <c r="H130" i="157"/>
  <c r="H132" i="157"/>
  <c r="H133" i="157"/>
  <c r="H134" i="157"/>
  <c r="H135" i="157"/>
  <c r="H136" i="157"/>
  <c r="H152" i="157" s="1"/>
  <c r="G51" i="37" s="1"/>
  <c r="D132" i="157"/>
  <c r="F132" i="157" s="1"/>
  <c r="F148" i="157" s="1"/>
  <c r="E47" i="37" s="1"/>
  <c r="D133" i="157"/>
  <c r="F133" i="157" s="1"/>
  <c r="F149" i="157" s="1"/>
  <c r="E48" i="37" s="1"/>
  <c r="D134" i="157"/>
  <c r="F134" i="157" s="1"/>
  <c r="F150" i="157" s="1"/>
  <c r="E49" i="37" s="1"/>
  <c r="D135" i="157"/>
  <c r="F135" i="157" s="1"/>
  <c r="F151" i="157" s="1"/>
  <c r="E50" i="37" s="1"/>
  <c r="D136" i="157"/>
  <c r="F152" i="157" s="1"/>
  <c r="E51" i="37" s="1"/>
  <c r="C118" i="157"/>
  <c r="B35" i="37" s="1"/>
  <c r="E118" i="157"/>
  <c r="I118" i="157"/>
  <c r="G118" i="157"/>
  <c r="F35" i="37" s="1"/>
  <c r="C117" i="157"/>
  <c r="B34" i="37" s="1"/>
  <c r="E117" i="157"/>
  <c r="I117" i="157"/>
  <c r="G117" i="157"/>
  <c r="F34" i="37" s="1"/>
  <c r="C116" i="157"/>
  <c r="B33" i="37" s="1"/>
  <c r="F33" i="37"/>
  <c r="C115" i="157"/>
  <c r="B32" i="37" s="1"/>
  <c r="E115" i="157"/>
  <c r="I115" i="157"/>
  <c r="G115" i="157"/>
  <c r="F32" i="37" s="1"/>
  <c r="B31" i="37"/>
  <c r="E114" i="157"/>
  <c r="I114" i="157"/>
  <c r="G114" i="157"/>
  <c r="F31" i="37" s="1"/>
  <c r="C112" i="157"/>
  <c r="B29" i="37" s="1"/>
  <c r="E112" i="157"/>
  <c r="C111" i="157"/>
  <c r="B28" i="37" s="1"/>
  <c r="E111" i="157"/>
  <c r="C110" i="157"/>
  <c r="B27" i="37" s="1"/>
  <c r="E110" i="157"/>
  <c r="C109" i="157"/>
  <c r="B26" i="37" s="1"/>
  <c r="E109" i="157"/>
  <c r="E103" i="157"/>
  <c r="G103" i="157"/>
  <c r="I103" i="157"/>
  <c r="H104" i="157"/>
  <c r="D104" i="157"/>
  <c r="D103" i="157" s="1"/>
  <c r="G89" i="157"/>
  <c r="G97" i="157" s="1"/>
  <c r="H90" i="157"/>
  <c r="J90" i="157" s="1"/>
  <c r="H91" i="157"/>
  <c r="D90" i="157"/>
  <c r="F90" i="157" s="1"/>
  <c r="E89" i="157"/>
  <c r="I89" i="157"/>
  <c r="E79" i="157"/>
  <c r="G79" i="157"/>
  <c r="I79" i="157"/>
  <c r="H80" i="157"/>
  <c r="D80" i="157"/>
  <c r="F80" i="157" s="1"/>
  <c r="H68" i="157"/>
  <c r="D68" i="157"/>
  <c r="F68" i="157" s="1"/>
  <c r="E55" i="157"/>
  <c r="G55" i="157"/>
  <c r="I55" i="157"/>
  <c r="H56" i="157"/>
  <c r="D56" i="157"/>
  <c r="D55" i="157" s="1"/>
  <c r="E45" i="157"/>
  <c r="G45" i="157"/>
  <c r="I45" i="157"/>
  <c r="H46" i="157"/>
  <c r="D46" i="157"/>
  <c r="F46" i="157" s="1"/>
  <c r="H34" i="157"/>
  <c r="J34" i="157" s="1"/>
  <c r="H32" i="157"/>
  <c r="J32" i="157" s="1"/>
  <c r="D33" i="157"/>
  <c r="F33" i="157" s="1"/>
  <c r="D34" i="157"/>
  <c r="D32" i="157"/>
  <c r="F32" i="157" s="1"/>
  <c r="E31" i="157"/>
  <c r="G31" i="157"/>
  <c r="I31" i="157"/>
  <c r="G15" i="157"/>
  <c r="G315" i="157" l="1"/>
  <c r="F195" i="37" s="1"/>
  <c r="G433" i="157"/>
  <c r="F267" i="37" s="1"/>
  <c r="F28" i="46"/>
  <c r="F62" i="37" s="1"/>
  <c r="G375" i="157"/>
  <c r="F239" i="37" s="1"/>
  <c r="G221" i="157"/>
  <c r="F106" i="37" s="1"/>
  <c r="G282" i="157"/>
  <c r="F179" i="37" s="1"/>
  <c r="G346" i="157"/>
  <c r="F211" i="37" s="1"/>
  <c r="H28" i="57"/>
  <c r="H225" i="37" s="1"/>
  <c r="G251" i="157"/>
  <c r="F135" i="37" s="1"/>
  <c r="E18" i="57"/>
  <c r="E32" i="57" s="1"/>
  <c r="E229" i="37" s="1"/>
  <c r="F28" i="57"/>
  <c r="F225" i="37" s="1"/>
  <c r="J68" i="157"/>
  <c r="H148" i="157"/>
  <c r="G47" i="37" s="1"/>
  <c r="J132" i="157"/>
  <c r="J148" i="157" s="1"/>
  <c r="I47" i="37" s="1"/>
  <c r="H193" i="157"/>
  <c r="G94" i="37" s="1"/>
  <c r="J168" i="157"/>
  <c r="H223" i="157"/>
  <c r="G108" i="37" s="1"/>
  <c r="J208" i="157"/>
  <c r="J223" i="157" s="1"/>
  <c r="I108" i="37" s="1"/>
  <c r="H253" i="157"/>
  <c r="G137" i="37" s="1"/>
  <c r="J239" i="157"/>
  <c r="J253" i="157" s="1"/>
  <c r="I137" i="37" s="1"/>
  <c r="H286" i="157"/>
  <c r="G183" i="37" s="1"/>
  <c r="J270" i="157"/>
  <c r="J286" i="157" s="1"/>
  <c r="I183" i="37" s="1"/>
  <c r="H318" i="157"/>
  <c r="G198" i="37" s="1"/>
  <c r="J302" i="157"/>
  <c r="J318" i="157" s="1"/>
  <c r="I198" i="37" s="1"/>
  <c r="H351" i="157"/>
  <c r="G216" i="37" s="1"/>
  <c r="J337" i="157"/>
  <c r="J351" i="157" s="1"/>
  <c r="I216" i="37" s="1"/>
  <c r="H347" i="157"/>
  <c r="G212" i="37" s="1"/>
  <c r="J333" i="157"/>
  <c r="J347" i="157" s="1"/>
  <c r="I212" i="37" s="1"/>
  <c r="H380" i="157"/>
  <c r="G244" i="37" s="1"/>
  <c r="J366" i="157"/>
  <c r="J380" i="157" s="1"/>
  <c r="I244" i="37" s="1"/>
  <c r="H376" i="157"/>
  <c r="G240" i="37" s="1"/>
  <c r="J362" i="157"/>
  <c r="J376" i="157" s="1"/>
  <c r="I240" i="37" s="1"/>
  <c r="H407" i="157"/>
  <c r="G256" i="37" s="1"/>
  <c r="J393" i="157"/>
  <c r="H402" i="157"/>
  <c r="G251" i="37" s="1"/>
  <c r="H434" i="157"/>
  <c r="G268" i="37" s="1"/>
  <c r="J420" i="157"/>
  <c r="J434" i="157" s="1"/>
  <c r="I268" i="37" s="1"/>
  <c r="H103" i="157"/>
  <c r="J103" i="157" s="1"/>
  <c r="J104" i="157"/>
  <c r="H151" i="157"/>
  <c r="G50" i="37" s="1"/>
  <c r="J135" i="157"/>
  <c r="J151" i="157" s="1"/>
  <c r="I50" i="37" s="1"/>
  <c r="H192" i="157"/>
  <c r="G93" i="37" s="1"/>
  <c r="J167" i="157"/>
  <c r="H178" i="157"/>
  <c r="J178" i="157" s="1"/>
  <c r="J179" i="157"/>
  <c r="H222" i="157"/>
  <c r="G107" i="37" s="1"/>
  <c r="J207" i="157"/>
  <c r="J222" i="157" s="1"/>
  <c r="I107" i="37" s="1"/>
  <c r="H256" i="157"/>
  <c r="G140" i="37" s="1"/>
  <c r="J242" i="157"/>
  <c r="J256" i="157" s="1"/>
  <c r="I140" i="37" s="1"/>
  <c r="H252" i="157"/>
  <c r="G136" i="37" s="1"/>
  <c r="J238" i="157"/>
  <c r="J252" i="157" s="1"/>
  <c r="I136" i="37" s="1"/>
  <c r="H285" i="157"/>
  <c r="G182" i="37" s="1"/>
  <c r="J269" i="157"/>
  <c r="J285" i="157" s="1"/>
  <c r="I182" i="37" s="1"/>
  <c r="H317" i="157"/>
  <c r="G197" i="37" s="1"/>
  <c r="J301" i="157"/>
  <c r="J317" i="157" s="1"/>
  <c r="I197" i="37" s="1"/>
  <c r="H350" i="157"/>
  <c r="G215" i="37" s="1"/>
  <c r="J336" i="157"/>
  <c r="J350" i="157" s="1"/>
  <c r="I215" i="37" s="1"/>
  <c r="H379" i="157"/>
  <c r="G243" i="37" s="1"/>
  <c r="J365" i="157"/>
  <c r="J379" i="157" s="1"/>
  <c r="I243" i="37" s="1"/>
  <c r="H374" i="157"/>
  <c r="G238" i="37" s="1"/>
  <c r="J360" i="157"/>
  <c r="J374" i="157" s="1"/>
  <c r="I238" i="37" s="1"/>
  <c r="H406" i="157"/>
  <c r="G255" i="37" s="1"/>
  <c r="J392" i="157"/>
  <c r="H250" i="37"/>
  <c r="H437" i="157"/>
  <c r="G271" i="37" s="1"/>
  <c r="J423" i="157"/>
  <c r="J437" i="157" s="1"/>
  <c r="I271" i="37" s="1"/>
  <c r="H150" i="157"/>
  <c r="G49" i="37" s="1"/>
  <c r="J134" i="157"/>
  <c r="J150" i="157" s="1"/>
  <c r="I49" i="37" s="1"/>
  <c r="H191" i="157"/>
  <c r="G92" i="37" s="1"/>
  <c r="J166" i="157"/>
  <c r="H225" i="157"/>
  <c r="G110" i="37" s="1"/>
  <c r="J210" i="157"/>
  <c r="J225" i="157" s="1"/>
  <c r="I110" i="37" s="1"/>
  <c r="H255" i="157"/>
  <c r="G139" i="37" s="1"/>
  <c r="J241" i="157"/>
  <c r="J255" i="157" s="1"/>
  <c r="I139" i="37" s="1"/>
  <c r="H284" i="157"/>
  <c r="G181" i="37" s="1"/>
  <c r="J268" i="157"/>
  <c r="J284" i="157" s="1"/>
  <c r="I181" i="37" s="1"/>
  <c r="H320" i="157"/>
  <c r="G200" i="37" s="1"/>
  <c r="J304" i="157"/>
  <c r="J320" i="157" s="1"/>
  <c r="I200" i="37" s="1"/>
  <c r="H316" i="157"/>
  <c r="G196" i="37" s="1"/>
  <c r="J300" i="157"/>
  <c r="J316" i="157" s="1"/>
  <c r="I196" i="37" s="1"/>
  <c r="H349" i="157"/>
  <c r="G214" i="37" s="1"/>
  <c r="J335" i="157"/>
  <c r="J349" i="157" s="1"/>
  <c r="I214" i="37" s="1"/>
  <c r="H378" i="157"/>
  <c r="G242" i="37" s="1"/>
  <c r="J364" i="157"/>
  <c r="J378" i="157" s="1"/>
  <c r="I242" i="37" s="1"/>
  <c r="H409" i="157"/>
  <c r="G258" i="37" s="1"/>
  <c r="J395" i="157"/>
  <c r="H405" i="157"/>
  <c r="G254" i="37" s="1"/>
  <c r="J391" i="157"/>
  <c r="H436" i="157"/>
  <c r="G270" i="37" s="1"/>
  <c r="J422" i="157"/>
  <c r="J436" i="157" s="1"/>
  <c r="I270" i="37" s="1"/>
  <c r="H149" i="157"/>
  <c r="G48" i="37" s="1"/>
  <c r="J133" i="157"/>
  <c r="J149" i="157" s="1"/>
  <c r="I48" i="37" s="1"/>
  <c r="H194" i="157"/>
  <c r="G95" i="37" s="1"/>
  <c r="J169" i="157"/>
  <c r="H224" i="157"/>
  <c r="G109" i="37" s="1"/>
  <c r="J209" i="157"/>
  <c r="J224" i="157" s="1"/>
  <c r="I109" i="37" s="1"/>
  <c r="H254" i="157"/>
  <c r="G138" i="37" s="1"/>
  <c r="J240" i="157"/>
  <c r="J254" i="157" s="1"/>
  <c r="I138" i="37" s="1"/>
  <c r="H287" i="157"/>
  <c r="G184" i="37" s="1"/>
  <c r="J271" i="157"/>
  <c r="J287" i="157" s="1"/>
  <c r="I184" i="37" s="1"/>
  <c r="H283" i="157"/>
  <c r="G180" i="37" s="1"/>
  <c r="J267" i="157"/>
  <c r="J283" i="157" s="1"/>
  <c r="I180" i="37" s="1"/>
  <c r="H319" i="157"/>
  <c r="G199" i="37" s="1"/>
  <c r="J303" i="157"/>
  <c r="J319" i="157" s="1"/>
  <c r="I199" i="37" s="1"/>
  <c r="H348" i="157"/>
  <c r="G213" i="37" s="1"/>
  <c r="J334" i="157"/>
  <c r="J348" i="157" s="1"/>
  <c r="I213" i="37" s="1"/>
  <c r="H377" i="157"/>
  <c r="G241" i="37" s="1"/>
  <c r="J363" i="157"/>
  <c r="J377" i="157" s="1"/>
  <c r="I241" i="37" s="1"/>
  <c r="H408" i="157"/>
  <c r="G257" i="37" s="1"/>
  <c r="J394" i="157"/>
  <c r="H403" i="157"/>
  <c r="G252" i="37" s="1"/>
  <c r="H257" i="37"/>
  <c r="H254" i="37"/>
  <c r="H435" i="157"/>
  <c r="G269" i="37" s="1"/>
  <c r="J421" i="157"/>
  <c r="J435" i="157" s="1"/>
  <c r="I269" i="37" s="1"/>
  <c r="H258" i="37"/>
  <c r="H256" i="37"/>
  <c r="H255" i="37"/>
  <c r="H249" i="37"/>
  <c r="I375" i="157"/>
  <c r="H239" i="37" s="1"/>
  <c r="I346" i="157"/>
  <c r="H211" i="37" s="1"/>
  <c r="I315" i="157"/>
  <c r="H195" i="37" s="1"/>
  <c r="I282" i="157"/>
  <c r="H179" i="37" s="1"/>
  <c r="I251" i="157"/>
  <c r="H135" i="37" s="1"/>
  <c r="H95" i="37"/>
  <c r="H94" i="37"/>
  <c r="H93" i="37"/>
  <c r="H92" i="37"/>
  <c r="J91" i="157"/>
  <c r="J100" i="157"/>
  <c r="D35" i="37"/>
  <c r="H35" i="37"/>
  <c r="H34" i="37"/>
  <c r="D34" i="37"/>
  <c r="D33" i="37"/>
  <c r="H33" i="37"/>
  <c r="H32" i="37"/>
  <c r="D32" i="37"/>
  <c r="D31" i="37"/>
  <c r="H31" i="37"/>
  <c r="D29" i="37"/>
  <c r="D28" i="37"/>
  <c r="D27" i="37"/>
  <c r="D26" i="37"/>
  <c r="H91" i="37"/>
  <c r="I433" i="157"/>
  <c r="H267" i="37" s="1"/>
  <c r="I221" i="157"/>
  <c r="H106" i="37" s="1"/>
  <c r="H79" i="157"/>
  <c r="J79" i="157" s="1"/>
  <c r="J80" i="157"/>
  <c r="H55" i="157"/>
  <c r="J55" i="157" s="1"/>
  <c r="J56" i="157"/>
  <c r="H45" i="157"/>
  <c r="J45" i="157" s="1"/>
  <c r="J46" i="157"/>
  <c r="F166" i="157"/>
  <c r="F191" i="157" s="1"/>
  <c r="E92" i="37" s="1"/>
  <c r="F190" i="157"/>
  <c r="E91" i="37" s="1"/>
  <c r="G404" i="157"/>
  <c r="F253" i="37" s="1"/>
  <c r="I13" i="57"/>
  <c r="I27" i="57" s="1"/>
  <c r="I224" i="37" s="1"/>
  <c r="G29" i="57"/>
  <c r="G226" i="37" s="1"/>
  <c r="G30" i="57"/>
  <c r="G227" i="37" s="1"/>
  <c r="I17" i="57"/>
  <c r="I31" i="57" s="1"/>
  <c r="I228" i="37" s="1"/>
  <c r="G32" i="57"/>
  <c r="G229" i="37" s="1"/>
  <c r="I13" i="46"/>
  <c r="I27" i="46" s="1"/>
  <c r="I61" i="37" s="1"/>
  <c r="G33" i="46"/>
  <c r="G67" i="37" s="1"/>
  <c r="G29" i="46"/>
  <c r="G63" i="37" s="1"/>
  <c r="G30" i="46"/>
  <c r="G64" i="37" s="1"/>
  <c r="G31" i="46"/>
  <c r="G65" i="37" s="1"/>
  <c r="G32" i="46"/>
  <c r="G66" i="37" s="1"/>
  <c r="E15" i="57"/>
  <c r="E29" i="57" s="1"/>
  <c r="E226" i="37" s="1"/>
  <c r="E17" i="57"/>
  <c r="E31" i="57" s="1"/>
  <c r="E228" i="37" s="1"/>
  <c r="C32" i="57"/>
  <c r="C229" i="37" s="1"/>
  <c r="C30" i="57"/>
  <c r="C227" i="37" s="1"/>
  <c r="E13" i="57"/>
  <c r="E27" i="57" s="1"/>
  <c r="E224" i="37" s="1"/>
  <c r="C29" i="46"/>
  <c r="C63" i="37" s="1"/>
  <c r="E17" i="46"/>
  <c r="E31" i="46" s="1"/>
  <c r="E65" i="37" s="1"/>
  <c r="C14" i="46"/>
  <c r="E16" i="46"/>
  <c r="E30" i="46" s="1"/>
  <c r="E64" i="37" s="1"/>
  <c r="E19" i="46"/>
  <c r="E33" i="46" s="1"/>
  <c r="E67" i="37" s="1"/>
  <c r="C32" i="46"/>
  <c r="C66" i="37" s="1"/>
  <c r="E13" i="46"/>
  <c r="E27" i="46" s="1"/>
  <c r="E61" i="37" s="1"/>
  <c r="F420" i="157"/>
  <c r="F434" i="157" s="1"/>
  <c r="E268" i="37" s="1"/>
  <c r="F436" i="157"/>
  <c r="E270" i="37" s="1"/>
  <c r="F421" i="157"/>
  <c r="F435" i="157" s="1"/>
  <c r="E269" i="37" s="1"/>
  <c r="C189" i="157"/>
  <c r="B90" i="37" s="1"/>
  <c r="G14" i="46"/>
  <c r="D406" i="157"/>
  <c r="C255" i="37" s="1"/>
  <c r="D409" i="157"/>
  <c r="C258" i="37" s="1"/>
  <c r="E404" i="157"/>
  <c r="D253" i="37" s="1"/>
  <c r="D408" i="157"/>
  <c r="C257" i="37" s="1"/>
  <c r="D407" i="157"/>
  <c r="C256" i="37" s="1"/>
  <c r="D403" i="157"/>
  <c r="C252" i="37" s="1"/>
  <c r="D402" i="157"/>
  <c r="C251" i="37" s="1"/>
  <c r="I404" i="157"/>
  <c r="D390" i="157"/>
  <c r="D404" i="157" s="1"/>
  <c r="C253" i="37" s="1"/>
  <c r="F391" i="157"/>
  <c r="F405" i="157" s="1"/>
  <c r="E254" i="37" s="1"/>
  <c r="H390" i="157"/>
  <c r="D379" i="157"/>
  <c r="C243" i="37" s="1"/>
  <c r="F362" i="157"/>
  <c r="F376" i="157" s="1"/>
  <c r="E240" i="37" s="1"/>
  <c r="F366" i="157"/>
  <c r="F380" i="157" s="1"/>
  <c r="E244" i="37" s="1"/>
  <c r="D361" i="157"/>
  <c r="D375" i="157" s="1"/>
  <c r="C239" i="37" s="1"/>
  <c r="F364" i="157"/>
  <c r="F378" i="157" s="1"/>
  <c r="E242" i="37" s="1"/>
  <c r="D377" i="157"/>
  <c r="C241" i="37" s="1"/>
  <c r="H361" i="157"/>
  <c r="F337" i="157"/>
  <c r="F351" i="157" s="1"/>
  <c r="E216" i="37" s="1"/>
  <c r="F333" i="157"/>
  <c r="F347" i="157" s="1"/>
  <c r="E212" i="37" s="1"/>
  <c r="F335" i="157"/>
  <c r="F349" i="157" s="1"/>
  <c r="E214" i="37" s="1"/>
  <c r="F334" i="157"/>
  <c r="F348" i="157" s="1"/>
  <c r="E213" i="37" s="1"/>
  <c r="D332" i="157"/>
  <c r="D350" i="157"/>
  <c r="C215" i="37" s="1"/>
  <c r="H332" i="157"/>
  <c r="D318" i="157"/>
  <c r="C198" i="37" s="1"/>
  <c r="D320" i="157"/>
  <c r="C200" i="37" s="1"/>
  <c r="D319" i="157"/>
  <c r="C199" i="37" s="1"/>
  <c r="D317" i="157"/>
  <c r="C197" i="37" s="1"/>
  <c r="D316" i="157"/>
  <c r="C196" i="37" s="1"/>
  <c r="D299" i="157"/>
  <c r="D285" i="157"/>
  <c r="C182" i="37" s="1"/>
  <c r="H299" i="157"/>
  <c r="D286" i="157"/>
  <c r="C183" i="37" s="1"/>
  <c r="D284" i="157"/>
  <c r="C181" i="37" s="1"/>
  <c r="H266" i="157"/>
  <c r="F267" i="157"/>
  <c r="F283" i="157" s="1"/>
  <c r="E180" i="37" s="1"/>
  <c r="D254" i="157"/>
  <c r="C138" i="37" s="1"/>
  <c r="D256" i="157"/>
  <c r="C140" i="37" s="1"/>
  <c r="D255" i="157"/>
  <c r="C139" i="37" s="1"/>
  <c r="D253" i="157"/>
  <c r="C137" i="37" s="1"/>
  <c r="D252" i="157"/>
  <c r="C136" i="37" s="1"/>
  <c r="D223" i="157"/>
  <c r="C108" i="37" s="1"/>
  <c r="D237" i="157"/>
  <c r="H237" i="157"/>
  <c r="F220" i="157"/>
  <c r="E105" i="37" s="1"/>
  <c r="D222" i="157"/>
  <c r="C107" i="37" s="1"/>
  <c r="D224" i="157"/>
  <c r="C109" i="37" s="1"/>
  <c r="D178" i="157"/>
  <c r="F178" i="157" s="1"/>
  <c r="E189" i="157"/>
  <c r="D90" i="37" s="1"/>
  <c r="D192" i="157"/>
  <c r="C93" i="37" s="1"/>
  <c r="G189" i="157"/>
  <c r="F90" i="37" s="1"/>
  <c r="I189" i="157"/>
  <c r="D190" i="157"/>
  <c r="C91" i="37" s="1"/>
  <c r="D193" i="157"/>
  <c r="C94" i="37" s="1"/>
  <c r="H190" i="157"/>
  <c r="G91" i="37" s="1"/>
  <c r="H164" i="157"/>
  <c r="D148" i="157"/>
  <c r="C47" i="37" s="1"/>
  <c r="D152" i="157"/>
  <c r="C51" i="37" s="1"/>
  <c r="D149" i="157"/>
  <c r="C48" i="37" s="1"/>
  <c r="D150" i="157"/>
  <c r="C49" i="37" s="1"/>
  <c r="D151" i="157"/>
  <c r="C50" i="37" s="1"/>
  <c r="G147" i="157"/>
  <c r="F46" i="37" s="1"/>
  <c r="D131" i="157"/>
  <c r="E147" i="157"/>
  <c r="D46" i="37" s="1"/>
  <c r="I147" i="157"/>
  <c r="H46" i="37" s="1"/>
  <c r="H131" i="157"/>
  <c r="F104" i="157"/>
  <c r="F103" i="157"/>
  <c r="F55" i="157"/>
  <c r="D79" i="157"/>
  <c r="F79" i="157" s="1"/>
  <c r="F56" i="157"/>
  <c r="D45" i="157"/>
  <c r="F45" i="157" s="1"/>
  <c r="F34" i="157"/>
  <c r="J405" i="157" l="1"/>
  <c r="I254" i="37" s="1"/>
  <c r="H282" i="157"/>
  <c r="G179" i="37" s="1"/>
  <c r="J131" i="157"/>
  <c r="J147" i="157" s="1"/>
  <c r="I46" i="37" s="1"/>
  <c r="H404" i="157"/>
  <c r="G253" i="37" s="1"/>
  <c r="H375" i="157"/>
  <c r="G239" i="37" s="1"/>
  <c r="H315" i="157"/>
  <c r="G195" i="37" s="1"/>
  <c r="H346" i="157"/>
  <c r="G211" i="37" s="1"/>
  <c r="H251" i="157"/>
  <c r="G135" i="37" s="1"/>
  <c r="J193" i="157"/>
  <c r="I94" i="37" s="1"/>
  <c r="H189" i="157"/>
  <c r="G90" i="37" s="1"/>
  <c r="J192" i="157"/>
  <c r="I93" i="37" s="1"/>
  <c r="J407" i="157"/>
  <c r="I256" i="37" s="1"/>
  <c r="J194" i="157"/>
  <c r="I95" i="37" s="1"/>
  <c r="J406" i="157"/>
  <c r="I255" i="37" s="1"/>
  <c r="J409" i="157"/>
  <c r="I258" i="37" s="1"/>
  <c r="J191" i="157"/>
  <c r="I92" i="37" s="1"/>
  <c r="J237" i="157"/>
  <c r="J251" i="157" s="1"/>
  <c r="I135" i="37" s="1"/>
  <c r="J299" i="157"/>
  <c r="J315" i="157" s="1"/>
  <c r="I195" i="37" s="1"/>
  <c r="J361" i="157"/>
  <c r="J375" i="157" s="1"/>
  <c r="I239" i="37" s="1"/>
  <c r="J164" i="157"/>
  <c r="J390" i="157"/>
  <c r="J190" i="157"/>
  <c r="I91" i="37" s="1"/>
  <c r="J266" i="157"/>
  <c r="J282" i="157" s="1"/>
  <c r="I179" i="37" s="1"/>
  <c r="J332" i="157"/>
  <c r="J346" i="157" s="1"/>
  <c r="I211" i="37" s="1"/>
  <c r="J408" i="157"/>
  <c r="I257" i="37" s="1"/>
  <c r="H253" i="37"/>
  <c r="H90" i="37"/>
  <c r="I14" i="46"/>
  <c r="I28" i="46" s="1"/>
  <c r="I62" i="37" s="1"/>
  <c r="G28" i="46"/>
  <c r="G62" i="37" s="1"/>
  <c r="E14" i="46"/>
  <c r="E28" i="46" s="1"/>
  <c r="E62" i="37" s="1"/>
  <c r="C28" i="46"/>
  <c r="C62" i="37" s="1"/>
  <c r="F390" i="157"/>
  <c r="F404" i="157" s="1"/>
  <c r="E253" i="37" s="1"/>
  <c r="F361" i="157"/>
  <c r="F375" i="157" s="1"/>
  <c r="E239" i="37" s="1"/>
  <c r="F332" i="157"/>
  <c r="F346" i="157" s="1"/>
  <c r="E211" i="37" s="1"/>
  <c r="D346" i="157"/>
  <c r="C211" i="37" s="1"/>
  <c r="F299" i="157"/>
  <c r="F315" i="157" s="1"/>
  <c r="E195" i="37" s="1"/>
  <c r="D315" i="157"/>
  <c r="C195" i="37" s="1"/>
  <c r="F237" i="157"/>
  <c r="F251" i="157" s="1"/>
  <c r="E135" i="37" s="1"/>
  <c r="D251" i="157"/>
  <c r="C135" i="37" s="1"/>
  <c r="H147" i="157"/>
  <c r="G46" i="37" s="1"/>
  <c r="D147" i="157"/>
  <c r="C46" i="37" s="1"/>
  <c r="F131" i="157"/>
  <c r="F147" i="157" s="1"/>
  <c r="E46" i="37" s="1"/>
  <c r="J404" i="157" l="1"/>
  <c r="I253" i="37" s="1"/>
  <c r="J189" i="157"/>
  <c r="I90" i="37" s="1"/>
  <c r="H18" i="157"/>
  <c r="H116" i="157" s="1"/>
  <c r="H16" i="157"/>
  <c r="D18" i="157"/>
  <c r="D16" i="157"/>
  <c r="E15" i="157"/>
  <c r="I15" i="157"/>
  <c r="C113" i="157"/>
  <c r="B30" i="37" s="1"/>
  <c r="F18" i="157" l="1"/>
  <c r="F116" i="157" s="1"/>
  <c r="D116" i="157"/>
  <c r="J16" i="157"/>
  <c r="H114" i="157"/>
  <c r="J18" i="157"/>
  <c r="F16" i="157"/>
  <c r="D114" i="157"/>
  <c r="G31" i="37" l="1"/>
  <c r="J114" i="157"/>
  <c r="I31" i="37" s="1"/>
  <c r="C31" i="37"/>
  <c r="F114" i="157"/>
  <c r="E31" i="37" s="1"/>
  <c r="C33" i="37"/>
  <c r="G33" i="37"/>
  <c r="J116" i="157"/>
  <c r="I33" i="37" s="1"/>
  <c r="E33" i="37"/>
  <c r="E113" i="156"/>
  <c r="I113" i="156"/>
  <c r="C113" i="156"/>
  <c r="I44" i="156"/>
  <c r="G44" i="156"/>
  <c r="G13" i="156"/>
  <c r="H284" i="37" l="1"/>
  <c r="B284" i="37"/>
  <c r="H282" i="37"/>
  <c r="B282" i="37"/>
  <c r="E411" i="156"/>
  <c r="I411" i="156"/>
  <c r="C411" i="156"/>
  <c r="H412" i="156"/>
  <c r="H413" i="156"/>
  <c r="J413" i="156" s="1"/>
  <c r="H414" i="156"/>
  <c r="H415" i="156"/>
  <c r="J415" i="156" s="1"/>
  <c r="H416" i="156"/>
  <c r="J416" i="156" s="1"/>
  <c r="D412" i="156"/>
  <c r="D413" i="156"/>
  <c r="D414" i="156"/>
  <c r="D415" i="156"/>
  <c r="D416" i="156"/>
  <c r="E397" i="156"/>
  <c r="I397" i="156"/>
  <c r="H398" i="156"/>
  <c r="J398" i="156" s="1"/>
  <c r="H399" i="156"/>
  <c r="H400" i="156"/>
  <c r="J400" i="156" s="1"/>
  <c r="H401" i="156"/>
  <c r="H402" i="156"/>
  <c r="D398" i="156"/>
  <c r="F398" i="156" s="1"/>
  <c r="D399" i="156"/>
  <c r="F399" i="156" s="1"/>
  <c r="D400" i="156"/>
  <c r="F400" i="156" s="1"/>
  <c r="D401" i="156"/>
  <c r="D402" i="156"/>
  <c r="C397" i="156"/>
  <c r="E385" i="156"/>
  <c r="D168" i="37" s="1"/>
  <c r="G385" i="156"/>
  <c r="F168" i="37" s="1"/>
  <c r="I385" i="156"/>
  <c r="H168" i="37" s="1"/>
  <c r="C385" i="156"/>
  <c r="B168" i="37" s="1"/>
  <c r="E383" i="156"/>
  <c r="D166" i="37" s="1"/>
  <c r="G383" i="156"/>
  <c r="F166" i="37" s="1"/>
  <c r="I383" i="156"/>
  <c r="H166" i="37" s="1"/>
  <c r="C383" i="156"/>
  <c r="B166" i="37" s="1"/>
  <c r="E368" i="156"/>
  <c r="I368" i="156"/>
  <c r="D369" i="156"/>
  <c r="F369" i="156" s="1"/>
  <c r="F383" i="156" s="1"/>
  <c r="E166" i="37" s="1"/>
  <c r="D370" i="156"/>
  <c r="F370" i="156" s="1"/>
  <c r="D371" i="156"/>
  <c r="F371" i="156" s="1"/>
  <c r="F385" i="156" s="1"/>
  <c r="E168" i="37" s="1"/>
  <c r="D372" i="156"/>
  <c r="F372" i="156" s="1"/>
  <c r="D373" i="156"/>
  <c r="F373" i="156" s="1"/>
  <c r="H367" i="156"/>
  <c r="H369" i="156"/>
  <c r="J369" i="156" s="1"/>
  <c r="J383" i="156" s="1"/>
  <c r="I166" i="37" s="1"/>
  <c r="H370" i="156"/>
  <c r="J370" i="156" s="1"/>
  <c r="H371" i="156"/>
  <c r="J371" i="156" s="1"/>
  <c r="J385" i="156" s="1"/>
  <c r="I168" i="37" s="1"/>
  <c r="H372" i="156"/>
  <c r="J372" i="156" s="1"/>
  <c r="H373" i="156"/>
  <c r="J373" i="156" s="1"/>
  <c r="C368" i="156"/>
  <c r="E355" i="156"/>
  <c r="D152" i="37" s="1"/>
  <c r="G355" i="156"/>
  <c r="F152" i="37" s="1"/>
  <c r="I355" i="156"/>
  <c r="H152" i="37" s="1"/>
  <c r="C355" i="156"/>
  <c r="B152" i="37" s="1"/>
  <c r="E353" i="156"/>
  <c r="D150" i="37" s="1"/>
  <c r="G353" i="156"/>
  <c r="F150" i="37" s="1"/>
  <c r="I353" i="156"/>
  <c r="H150" i="37" s="1"/>
  <c r="J353" i="156"/>
  <c r="I150" i="37" s="1"/>
  <c r="C353" i="156"/>
  <c r="B150" i="37" s="1"/>
  <c r="I336" i="156"/>
  <c r="H337" i="156"/>
  <c r="H353" i="156" s="1"/>
  <c r="G150" i="37" s="1"/>
  <c r="H338" i="156"/>
  <c r="H339" i="156"/>
  <c r="J339" i="156" s="1"/>
  <c r="J355" i="156" s="1"/>
  <c r="I152" i="37" s="1"/>
  <c r="H340" i="156"/>
  <c r="J340" i="156" s="1"/>
  <c r="H341" i="156"/>
  <c r="J341" i="156" s="1"/>
  <c r="E336" i="156"/>
  <c r="D337" i="156"/>
  <c r="F337" i="156" s="1"/>
  <c r="F353" i="156" s="1"/>
  <c r="E150" i="37" s="1"/>
  <c r="D338" i="156"/>
  <c r="F338" i="156" s="1"/>
  <c r="D339" i="156"/>
  <c r="F339" i="156" s="1"/>
  <c r="F355" i="156" s="1"/>
  <c r="E152" i="37" s="1"/>
  <c r="D340" i="156"/>
  <c r="F340" i="156" s="1"/>
  <c r="D341" i="156"/>
  <c r="F341" i="156" s="1"/>
  <c r="C336" i="156"/>
  <c r="E324" i="156"/>
  <c r="D124" i="37" s="1"/>
  <c r="G324" i="156"/>
  <c r="F124" i="37" s="1"/>
  <c r="I324" i="156"/>
  <c r="H124" i="37" s="1"/>
  <c r="C324" i="156"/>
  <c r="B124" i="37" s="1"/>
  <c r="E322" i="156"/>
  <c r="D122" i="37" s="1"/>
  <c r="G322" i="156"/>
  <c r="F122" i="37" s="1"/>
  <c r="I322" i="156"/>
  <c r="H122" i="37" s="1"/>
  <c r="C322" i="156"/>
  <c r="B122" i="37" s="1"/>
  <c r="E306" i="156"/>
  <c r="G306" i="156"/>
  <c r="I306" i="156"/>
  <c r="H307" i="156"/>
  <c r="J307" i="156" s="1"/>
  <c r="J322" i="156" s="1"/>
  <c r="I122" i="37" s="1"/>
  <c r="H308" i="156"/>
  <c r="J308" i="156" s="1"/>
  <c r="H309" i="156"/>
  <c r="J309" i="156" s="1"/>
  <c r="J324" i="156" s="1"/>
  <c r="I124" i="37" s="1"/>
  <c r="H310" i="156"/>
  <c r="J310" i="156" s="1"/>
  <c r="H311" i="156"/>
  <c r="J311" i="156" s="1"/>
  <c r="D307" i="156"/>
  <c r="F307" i="156" s="1"/>
  <c r="F322" i="156" s="1"/>
  <c r="E122" i="37" s="1"/>
  <c r="D308" i="156"/>
  <c r="F308" i="156" s="1"/>
  <c r="D309" i="156"/>
  <c r="F309" i="156" s="1"/>
  <c r="F324" i="156" s="1"/>
  <c r="E124" i="37" s="1"/>
  <c r="D310" i="156"/>
  <c r="F310" i="156" s="1"/>
  <c r="D311" i="156"/>
  <c r="F311" i="156" s="1"/>
  <c r="E294" i="156"/>
  <c r="D79" i="37" s="1"/>
  <c r="G294" i="156"/>
  <c r="F79" i="37" s="1"/>
  <c r="I294" i="156"/>
  <c r="H79" i="37" s="1"/>
  <c r="C294" i="156"/>
  <c r="B79" i="37" s="1"/>
  <c r="E292" i="156"/>
  <c r="D77" i="37" s="1"/>
  <c r="G292" i="156"/>
  <c r="F77" i="37" s="1"/>
  <c r="I292" i="156"/>
  <c r="H77" i="37" s="1"/>
  <c r="C292" i="156"/>
  <c r="B77" i="37" s="1"/>
  <c r="E276" i="156"/>
  <c r="G276" i="156"/>
  <c r="I276" i="156"/>
  <c r="D278" i="156"/>
  <c r="F278" i="156" s="1"/>
  <c r="D279" i="156"/>
  <c r="F279" i="156" s="1"/>
  <c r="F294" i="156" s="1"/>
  <c r="E79" i="37" s="1"/>
  <c r="D277" i="156"/>
  <c r="F277" i="156" s="1"/>
  <c r="F292" i="156" s="1"/>
  <c r="E77" i="37" s="1"/>
  <c r="H278" i="156"/>
  <c r="J278" i="156" s="1"/>
  <c r="H279" i="156"/>
  <c r="J279" i="156" s="1"/>
  <c r="J294" i="156" s="1"/>
  <c r="I79" i="37" s="1"/>
  <c r="H280" i="156"/>
  <c r="J280" i="156" s="1"/>
  <c r="H277" i="156"/>
  <c r="J277" i="156" s="1"/>
  <c r="J292" i="156" s="1"/>
  <c r="I77" i="37" s="1"/>
  <c r="E263" i="156"/>
  <c r="G263" i="156"/>
  <c r="F18" i="37" s="1"/>
  <c r="C263" i="156"/>
  <c r="B18" i="37" s="1"/>
  <c r="E262" i="156"/>
  <c r="G262" i="156"/>
  <c r="F17" i="37" s="1"/>
  <c r="C262" i="156"/>
  <c r="B17" i="37" s="1"/>
  <c r="D16" i="37"/>
  <c r="G261" i="156"/>
  <c r="F16" i="37" s="1"/>
  <c r="C261" i="156"/>
  <c r="B16" i="37" s="1"/>
  <c r="D15" i="37"/>
  <c r="G260" i="156"/>
  <c r="F15" i="37" s="1"/>
  <c r="C260" i="156"/>
  <c r="B15" i="37" s="1"/>
  <c r="E259" i="156"/>
  <c r="C259" i="156"/>
  <c r="B14" i="37" s="1"/>
  <c r="E247" i="156"/>
  <c r="I247" i="156"/>
  <c r="C247" i="156"/>
  <c r="H246" i="156"/>
  <c r="H248" i="156"/>
  <c r="J248" i="156" s="1"/>
  <c r="D248" i="156"/>
  <c r="E238" i="156"/>
  <c r="I238" i="156"/>
  <c r="H239" i="156"/>
  <c r="J239" i="156" s="1"/>
  <c r="D239" i="156"/>
  <c r="F239" i="156" s="1"/>
  <c r="C238" i="156"/>
  <c r="E225" i="156"/>
  <c r="I225" i="156"/>
  <c r="H227" i="156"/>
  <c r="J227" i="156" s="1"/>
  <c r="H228" i="156"/>
  <c r="J228" i="156" s="1"/>
  <c r="H229" i="156"/>
  <c r="J229" i="156" s="1"/>
  <c r="H230" i="156"/>
  <c r="J230" i="156" s="1"/>
  <c r="H226" i="156"/>
  <c r="J226" i="156" s="1"/>
  <c r="D227" i="156"/>
  <c r="F227" i="156" s="1"/>
  <c r="D228" i="156"/>
  <c r="F228" i="156" s="1"/>
  <c r="D229" i="156"/>
  <c r="F229" i="156" s="1"/>
  <c r="D230" i="156"/>
  <c r="F230" i="156" s="1"/>
  <c r="D226" i="156"/>
  <c r="G214" i="156"/>
  <c r="E214" i="156"/>
  <c r="I214" i="156"/>
  <c r="H215" i="156"/>
  <c r="H214" i="156" s="1"/>
  <c r="D215" i="156"/>
  <c r="F215" i="156" s="1"/>
  <c r="E204" i="156"/>
  <c r="G204" i="156"/>
  <c r="I204" i="156"/>
  <c r="H205" i="156"/>
  <c r="J205" i="156" s="1"/>
  <c r="D205" i="156"/>
  <c r="F205" i="156" s="1"/>
  <c r="H194" i="156"/>
  <c r="J194" i="156" s="1"/>
  <c r="D194" i="156"/>
  <c r="F194" i="156" s="1"/>
  <c r="C192" i="156"/>
  <c r="H182" i="156"/>
  <c r="J182" i="156" s="1"/>
  <c r="D182" i="156"/>
  <c r="F182" i="156" s="1"/>
  <c r="H172" i="156"/>
  <c r="J172" i="156" s="1"/>
  <c r="D172" i="156"/>
  <c r="F172" i="156" s="1"/>
  <c r="E170" i="156"/>
  <c r="C170" i="156"/>
  <c r="E160" i="156"/>
  <c r="I160" i="156"/>
  <c r="H162" i="156"/>
  <c r="J162" i="156" s="1"/>
  <c r="D162" i="156"/>
  <c r="F162" i="156" s="1"/>
  <c r="E151" i="156"/>
  <c r="G151" i="156"/>
  <c r="H152" i="156"/>
  <c r="J152" i="156" s="1"/>
  <c r="D152" i="156"/>
  <c r="F152" i="156" s="1"/>
  <c r="E138" i="156"/>
  <c r="G138" i="156"/>
  <c r="I138" i="156"/>
  <c r="H139" i="156"/>
  <c r="J139" i="156" s="1"/>
  <c r="H140" i="156"/>
  <c r="H141" i="156"/>
  <c r="J141" i="156" s="1"/>
  <c r="H142" i="156"/>
  <c r="D139" i="156"/>
  <c r="F139" i="156" s="1"/>
  <c r="D140" i="156"/>
  <c r="F140" i="156" s="1"/>
  <c r="D141" i="156"/>
  <c r="F141" i="156" s="1"/>
  <c r="D142" i="156"/>
  <c r="F142" i="156" s="1"/>
  <c r="D125" i="156"/>
  <c r="F125" i="156" s="1"/>
  <c r="D124" i="156"/>
  <c r="E126" i="156"/>
  <c r="I126" i="156"/>
  <c r="H112" i="156"/>
  <c r="J112" i="156" s="1"/>
  <c r="H114" i="156"/>
  <c r="J114" i="156" s="1"/>
  <c r="H115" i="156"/>
  <c r="J115" i="156" s="1"/>
  <c r="H116" i="156"/>
  <c r="J116" i="156" s="1"/>
  <c r="H117" i="156"/>
  <c r="H118" i="156"/>
  <c r="J118" i="156" s="1"/>
  <c r="D114" i="156"/>
  <c r="F114" i="156" s="1"/>
  <c r="D115" i="156"/>
  <c r="D116" i="156"/>
  <c r="F116" i="156" s="1"/>
  <c r="D117" i="156"/>
  <c r="F117" i="156" s="1"/>
  <c r="D118" i="156"/>
  <c r="F118" i="156" s="1"/>
  <c r="H100" i="156"/>
  <c r="J100" i="156" s="1"/>
  <c r="H101" i="156"/>
  <c r="J101" i="156" s="1"/>
  <c r="H102" i="156"/>
  <c r="J102" i="156" s="1"/>
  <c r="H103" i="156"/>
  <c r="J103" i="156" s="1"/>
  <c r="H99" i="156"/>
  <c r="J99" i="156" s="1"/>
  <c r="E98" i="156"/>
  <c r="D100" i="156"/>
  <c r="F100" i="156" s="1"/>
  <c r="D101" i="156"/>
  <c r="F101" i="156" s="1"/>
  <c r="D102" i="156"/>
  <c r="F102" i="156" s="1"/>
  <c r="D103" i="156"/>
  <c r="F103" i="156" s="1"/>
  <c r="D99" i="156"/>
  <c r="F99" i="156" s="1"/>
  <c r="G98" i="156"/>
  <c r="I98" i="156"/>
  <c r="E87" i="156"/>
  <c r="G87" i="156"/>
  <c r="H88" i="156"/>
  <c r="H87" i="156" s="1"/>
  <c r="D88" i="156"/>
  <c r="F88" i="156" s="1"/>
  <c r="E78" i="156"/>
  <c r="G78" i="156"/>
  <c r="I78" i="156"/>
  <c r="H79" i="156"/>
  <c r="H78" i="156" s="1"/>
  <c r="D79" i="156"/>
  <c r="D78" i="156" s="1"/>
  <c r="E69" i="156"/>
  <c r="G69" i="156"/>
  <c r="H70" i="156"/>
  <c r="J70" i="156" s="1"/>
  <c r="D70" i="156"/>
  <c r="F70" i="156" s="1"/>
  <c r="C69" i="156"/>
  <c r="I56" i="156"/>
  <c r="H57" i="156"/>
  <c r="H58" i="156"/>
  <c r="H59" i="156"/>
  <c r="H60" i="156"/>
  <c r="D58" i="156"/>
  <c r="F58" i="156" s="1"/>
  <c r="D46" i="156"/>
  <c r="F46" i="156" s="1"/>
  <c r="H46" i="156"/>
  <c r="J46" i="156" s="1"/>
  <c r="E33" i="156"/>
  <c r="G33" i="156"/>
  <c r="I33" i="156"/>
  <c r="C33" i="156"/>
  <c r="H34" i="156"/>
  <c r="J34" i="156" s="1"/>
  <c r="D34" i="156"/>
  <c r="D33" i="156" s="1"/>
  <c r="E24" i="156"/>
  <c r="F294" i="37"/>
  <c r="I24" i="156"/>
  <c r="C24" i="156"/>
  <c r="B294" i="37" s="1"/>
  <c r="I23" i="156"/>
  <c r="H14" i="156"/>
  <c r="J14" i="156" s="1"/>
  <c r="G23" i="156"/>
  <c r="F293" i="37" s="1"/>
  <c r="E13" i="156"/>
  <c r="E23" i="156" s="1"/>
  <c r="C13" i="156"/>
  <c r="C23" i="156" s="1"/>
  <c r="B293" i="37" s="1"/>
  <c r="C10" i="156"/>
  <c r="D14" i="156"/>
  <c r="D13" i="156" s="1"/>
  <c r="D23" i="156" s="1"/>
  <c r="C293" i="37" s="1"/>
  <c r="J412" i="156" l="1"/>
  <c r="H426" i="156"/>
  <c r="D294" i="37"/>
  <c r="J414" i="156"/>
  <c r="H428" i="156"/>
  <c r="D293" i="37"/>
  <c r="F23" i="156"/>
  <c r="D18" i="37"/>
  <c r="D17" i="37"/>
  <c r="D14" i="37"/>
  <c r="H293" i="37"/>
  <c r="H294" i="37"/>
  <c r="B304" i="37"/>
  <c r="D306" i="37"/>
  <c r="B306" i="37"/>
  <c r="H15" i="37"/>
  <c r="H16" i="37"/>
  <c r="H306" i="37" s="1"/>
  <c r="H17" i="37"/>
  <c r="H18" i="37"/>
  <c r="H14" i="37"/>
  <c r="H304" i="37" s="1"/>
  <c r="D123" i="156"/>
  <c r="F306" i="37"/>
  <c r="H56" i="156"/>
  <c r="F414" i="156"/>
  <c r="D428" i="156"/>
  <c r="F416" i="156"/>
  <c r="D430" i="156"/>
  <c r="F430" i="156" s="1"/>
  <c r="D426" i="156"/>
  <c r="F413" i="156"/>
  <c r="D427" i="156"/>
  <c r="F427" i="156" s="1"/>
  <c r="F415" i="156"/>
  <c r="D429" i="156"/>
  <c r="F429" i="156" s="1"/>
  <c r="F248" i="156"/>
  <c r="F115" i="156"/>
  <c r="D113" i="156"/>
  <c r="F113" i="156" s="1"/>
  <c r="C26" i="156"/>
  <c r="B296" i="37" s="1"/>
  <c r="J117" i="156"/>
  <c r="H113" i="156"/>
  <c r="D411" i="156"/>
  <c r="F411" i="156" s="1"/>
  <c r="F412" i="156"/>
  <c r="H411" i="156"/>
  <c r="H397" i="156"/>
  <c r="D397" i="156"/>
  <c r="F397" i="156" s="1"/>
  <c r="J399" i="156"/>
  <c r="H383" i="156"/>
  <c r="G166" i="37" s="1"/>
  <c r="D383" i="156"/>
  <c r="C166" i="37" s="1"/>
  <c r="H385" i="156"/>
  <c r="G168" i="37" s="1"/>
  <c r="D385" i="156"/>
  <c r="C168" i="37" s="1"/>
  <c r="H368" i="156"/>
  <c r="D368" i="156"/>
  <c r="F368" i="156" s="1"/>
  <c r="H355" i="156"/>
  <c r="G152" i="37" s="1"/>
  <c r="D355" i="156"/>
  <c r="C152" i="37" s="1"/>
  <c r="D353" i="156"/>
  <c r="C150" i="37" s="1"/>
  <c r="H336" i="156"/>
  <c r="D336" i="156"/>
  <c r="D322" i="156"/>
  <c r="C122" i="37" s="1"/>
  <c r="H324" i="156"/>
  <c r="G124" i="37" s="1"/>
  <c r="H322" i="156"/>
  <c r="G122" i="37" s="1"/>
  <c r="D324" i="156"/>
  <c r="C124" i="37" s="1"/>
  <c r="D306" i="156"/>
  <c r="H306" i="156"/>
  <c r="D294" i="156"/>
  <c r="C79" i="37" s="1"/>
  <c r="H294" i="156"/>
  <c r="G79" i="37" s="1"/>
  <c r="H292" i="156"/>
  <c r="G77" i="37" s="1"/>
  <c r="D292" i="156"/>
  <c r="C77" i="37" s="1"/>
  <c r="H261" i="156"/>
  <c r="G16" i="37" s="1"/>
  <c r="D261" i="156"/>
  <c r="D247" i="156"/>
  <c r="H247" i="156"/>
  <c r="J247" i="156" s="1"/>
  <c r="H238" i="156"/>
  <c r="J238" i="156" s="1"/>
  <c r="D238" i="156"/>
  <c r="F238" i="156" s="1"/>
  <c r="D225" i="156"/>
  <c r="F225" i="156" s="1"/>
  <c r="H225" i="156"/>
  <c r="F226" i="156"/>
  <c r="D214" i="156"/>
  <c r="F214" i="156" s="1"/>
  <c r="J214" i="156"/>
  <c r="D204" i="156"/>
  <c r="F204" i="156" s="1"/>
  <c r="J215" i="156"/>
  <c r="H204" i="156"/>
  <c r="D151" i="156"/>
  <c r="F151" i="156" s="1"/>
  <c r="H151" i="156"/>
  <c r="J151" i="156" s="1"/>
  <c r="H98" i="156"/>
  <c r="D98" i="156"/>
  <c r="F34" i="156"/>
  <c r="J88" i="156"/>
  <c r="J87" i="156"/>
  <c r="D87" i="156"/>
  <c r="J78" i="156"/>
  <c r="F78" i="156"/>
  <c r="J79" i="156"/>
  <c r="F79" i="156"/>
  <c r="D69" i="156"/>
  <c r="F69" i="156" s="1"/>
  <c r="H69" i="156"/>
  <c r="F33" i="156"/>
  <c r="J58" i="156"/>
  <c r="H24" i="156"/>
  <c r="G294" i="37" s="1"/>
  <c r="E26" i="156"/>
  <c r="D296" i="37" s="1"/>
  <c r="D24" i="156"/>
  <c r="C294" i="37" s="1"/>
  <c r="H33" i="156"/>
  <c r="J33" i="156" s="1"/>
  <c r="F14" i="156"/>
  <c r="F13" i="156"/>
  <c r="H13" i="156"/>
  <c r="J397" i="156" l="1"/>
  <c r="J411" i="156"/>
  <c r="J204" i="156"/>
  <c r="J69" i="156"/>
  <c r="J225" i="156"/>
  <c r="J306" i="156"/>
  <c r="J113" i="156"/>
  <c r="H23" i="156"/>
  <c r="G293" i="37" s="1"/>
  <c r="D304" i="37"/>
  <c r="E293" i="37"/>
  <c r="C16" i="37"/>
  <c r="F261" i="156"/>
  <c r="E16" i="37" s="1"/>
  <c r="F24" i="156"/>
  <c r="E294" i="37" s="1"/>
  <c r="J24" i="156"/>
  <c r="I294" i="37" s="1"/>
  <c r="C282" i="37"/>
  <c r="F426" i="156"/>
  <c r="E282" i="37" s="1"/>
  <c r="G282" i="37"/>
  <c r="J426" i="156"/>
  <c r="I282" i="37" s="1"/>
  <c r="G284" i="37"/>
  <c r="G306" i="37" s="1"/>
  <c r="I306" i="37" s="1"/>
  <c r="J428" i="156"/>
  <c r="I284" i="37" s="1"/>
  <c r="C284" i="37"/>
  <c r="F428" i="156"/>
  <c r="E284" i="37" s="1"/>
  <c r="J261" i="156"/>
  <c r="I16" i="37" s="1"/>
  <c r="F336" i="156"/>
  <c r="F306" i="156"/>
  <c r="F247" i="156"/>
  <c r="F98" i="156"/>
  <c r="J98" i="156"/>
  <c r="F87" i="156"/>
  <c r="J13" i="156"/>
  <c r="J23" i="156" l="1"/>
  <c r="I293" i="37" s="1"/>
  <c r="C306" i="37"/>
  <c r="E306" i="37" s="1"/>
  <c r="F24" i="57"/>
  <c r="F221" i="37" s="1"/>
  <c r="F25" i="57"/>
  <c r="F222" i="37" s="1"/>
  <c r="F26" i="57"/>
  <c r="F223" i="37" s="1"/>
  <c r="F27" i="57"/>
  <c r="F224" i="37" s="1"/>
  <c r="H9" i="57"/>
  <c r="F9" i="57"/>
  <c r="G11" i="57"/>
  <c r="G12" i="57"/>
  <c r="G33" i="57"/>
  <c r="G230" i="37" s="1"/>
  <c r="G10" i="57"/>
  <c r="F24" i="46"/>
  <c r="F58" i="37" s="1"/>
  <c r="F25" i="46"/>
  <c r="F59" i="37" s="1"/>
  <c r="F26" i="46"/>
  <c r="F60" i="37" s="1"/>
  <c r="F27" i="46"/>
  <c r="F61" i="37" s="1"/>
  <c r="H9" i="46"/>
  <c r="F9" i="46"/>
  <c r="G11" i="46"/>
  <c r="G12" i="46"/>
  <c r="G10" i="46"/>
  <c r="G429" i="157"/>
  <c r="F263" i="37" s="1"/>
  <c r="G430" i="157"/>
  <c r="F264" i="37" s="1"/>
  <c r="G431" i="157"/>
  <c r="F265" i="37" s="1"/>
  <c r="G432" i="157"/>
  <c r="F266" i="37" s="1"/>
  <c r="H416" i="157"/>
  <c r="H417" i="157"/>
  <c r="H418" i="157"/>
  <c r="H424" i="157"/>
  <c r="J438" i="157" s="1"/>
  <c r="I272" i="37" s="1"/>
  <c r="I414" i="157"/>
  <c r="I426" i="157" s="1"/>
  <c r="G414" i="157"/>
  <c r="H415" i="157"/>
  <c r="G400" i="157"/>
  <c r="F249" i="37" s="1"/>
  <c r="G401" i="157"/>
  <c r="F250" i="37" s="1"/>
  <c r="G402" i="157"/>
  <c r="F251" i="37" s="1"/>
  <c r="G403" i="157"/>
  <c r="F252" i="37" s="1"/>
  <c r="I385" i="157"/>
  <c r="I397" i="157" s="1"/>
  <c r="G385" i="157"/>
  <c r="G397" i="157" s="1"/>
  <c r="H387" i="157"/>
  <c r="H386" i="157"/>
  <c r="G371" i="157"/>
  <c r="F235" i="37" s="1"/>
  <c r="G372" i="157"/>
  <c r="F236" i="37" s="1"/>
  <c r="G373" i="157"/>
  <c r="F237" i="37" s="1"/>
  <c r="G374" i="157"/>
  <c r="F238" i="37" s="1"/>
  <c r="I356" i="157"/>
  <c r="I368" i="157" s="1"/>
  <c r="G356" i="157"/>
  <c r="H358" i="157"/>
  <c r="H359" i="157"/>
  <c r="H357" i="157"/>
  <c r="G345" i="157"/>
  <c r="F210" i="37" s="1"/>
  <c r="G344" i="157"/>
  <c r="F209" i="37" s="1"/>
  <c r="G343" i="157"/>
  <c r="F208" i="37" s="1"/>
  <c r="G342" i="157"/>
  <c r="F207" i="37" s="1"/>
  <c r="H329" i="157"/>
  <c r="H330" i="157"/>
  <c r="H331" i="157"/>
  <c r="H328" i="157"/>
  <c r="I327" i="157"/>
  <c r="I339" i="157" s="1"/>
  <c r="G327" i="157"/>
  <c r="G314" i="157"/>
  <c r="F194" i="37" s="1"/>
  <c r="G313" i="157"/>
  <c r="F193" i="37" s="1"/>
  <c r="G312" i="157"/>
  <c r="F192" i="37" s="1"/>
  <c r="G311" i="157"/>
  <c r="F191" i="37" s="1"/>
  <c r="I294" i="157"/>
  <c r="I308" i="157" s="1"/>
  <c r="G294" i="157"/>
  <c r="H296" i="157"/>
  <c r="H297" i="157"/>
  <c r="H298" i="157"/>
  <c r="H295" i="157"/>
  <c r="G281" i="157"/>
  <c r="F178" i="37" s="1"/>
  <c r="G280" i="157"/>
  <c r="F177" i="37" s="1"/>
  <c r="G279" i="157"/>
  <c r="F176" i="37" s="1"/>
  <c r="G278" i="157"/>
  <c r="F175" i="37" s="1"/>
  <c r="H263" i="157"/>
  <c r="J263" i="157" s="1"/>
  <c r="J279" i="157" s="1"/>
  <c r="I176" i="37" s="1"/>
  <c r="H264" i="157"/>
  <c r="J264" i="157" s="1"/>
  <c r="J280" i="157" s="1"/>
  <c r="I177" i="37" s="1"/>
  <c r="H265" i="157"/>
  <c r="J265" i="157" s="1"/>
  <c r="J281" i="157" s="1"/>
  <c r="I178" i="37" s="1"/>
  <c r="H262" i="157"/>
  <c r="J262" i="157" s="1"/>
  <c r="J278" i="157" s="1"/>
  <c r="I175" i="37" s="1"/>
  <c r="I261" i="157"/>
  <c r="I275" i="157" s="1"/>
  <c r="G261" i="157"/>
  <c r="G250" i="157"/>
  <c r="F134" i="37" s="1"/>
  <c r="G249" i="157"/>
  <c r="F133" i="37" s="1"/>
  <c r="G248" i="157"/>
  <c r="F132" i="37" s="1"/>
  <c r="G247" i="157"/>
  <c r="F131" i="37" s="1"/>
  <c r="H234" i="157"/>
  <c r="H235" i="157"/>
  <c r="H236" i="157"/>
  <c r="H233" i="157"/>
  <c r="I232" i="157"/>
  <c r="I244" i="157" s="1"/>
  <c r="G232" i="157"/>
  <c r="G244" i="157" s="1"/>
  <c r="G220" i="157"/>
  <c r="F105" i="37" s="1"/>
  <c r="G219" i="157"/>
  <c r="F104" i="37" s="1"/>
  <c r="G218" i="157"/>
  <c r="F103" i="37" s="1"/>
  <c r="G217" i="157"/>
  <c r="F102" i="37" s="1"/>
  <c r="I201" i="157"/>
  <c r="I214" i="157" s="1"/>
  <c r="G201" i="157"/>
  <c r="H203" i="157"/>
  <c r="H204" i="157"/>
  <c r="H211" i="157"/>
  <c r="J211" i="157" s="1"/>
  <c r="J226" i="157" s="1"/>
  <c r="I111" i="37" s="1"/>
  <c r="H202" i="157"/>
  <c r="I188" i="157"/>
  <c r="I187" i="157"/>
  <c r="I186" i="157"/>
  <c r="I185" i="157"/>
  <c r="G188" i="157"/>
  <c r="F89" i="37" s="1"/>
  <c r="G187" i="157"/>
  <c r="F88" i="37" s="1"/>
  <c r="G186" i="157"/>
  <c r="F87" i="37" s="1"/>
  <c r="G185" i="157"/>
  <c r="F86" i="37" s="1"/>
  <c r="I175" i="157"/>
  <c r="I182" i="157" s="1"/>
  <c r="G175" i="157"/>
  <c r="G182" i="157" s="1"/>
  <c r="H177" i="157"/>
  <c r="J177" i="157" s="1"/>
  <c r="H176" i="157"/>
  <c r="J176" i="157" s="1"/>
  <c r="I159" i="157"/>
  <c r="I172" i="157" s="1"/>
  <c r="G159" i="157"/>
  <c r="H161" i="157"/>
  <c r="J161" i="157" s="1"/>
  <c r="H162" i="157"/>
  <c r="H163" i="157"/>
  <c r="H160" i="157"/>
  <c r="J160" i="157" s="1"/>
  <c r="I146" i="157"/>
  <c r="H45" i="37" s="1"/>
  <c r="J146" i="157"/>
  <c r="I45" i="37" s="1"/>
  <c r="G146" i="157"/>
  <c r="F45" i="37" s="1"/>
  <c r="I145" i="157"/>
  <c r="H44" i="37" s="1"/>
  <c r="G145" i="157"/>
  <c r="F44" i="37" s="1"/>
  <c r="I144" i="157"/>
  <c r="H43" i="37" s="1"/>
  <c r="G144" i="157"/>
  <c r="F43" i="37" s="1"/>
  <c r="I143" i="157"/>
  <c r="H42" i="37" s="1"/>
  <c r="G143" i="157"/>
  <c r="F42" i="37" s="1"/>
  <c r="H128" i="157"/>
  <c r="H129" i="157"/>
  <c r="H146" i="157"/>
  <c r="G45" i="37" s="1"/>
  <c r="H127" i="157"/>
  <c r="I126" i="157"/>
  <c r="I140" i="157" s="1"/>
  <c r="G126" i="157"/>
  <c r="I109" i="157"/>
  <c r="I110" i="157"/>
  <c r="I111" i="157"/>
  <c r="I112" i="157"/>
  <c r="G112" i="157"/>
  <c r="F29" i="37" s="1"/>
  <c r="G111" i="157"/>
  <c r="F28" i="37" s="1"/>
  <c r="G110" i="157"/>
  <c r="F27" i="37" s="1"/>
  <c r="G109" i="157"/>
  <c r="F26" i="37" s="1"/>
  <c r="I100" i="157"/>
  <c r="I106" i="157" s="1"/>
  <c r="G100" i="157"/>
  <c r="G106" i="157" s="1"/>
  <c r="H102" i="157"/>
  <c r="J102" i="157" s="1"/>
  <c r="H101" i="157"/>
  <c r="J101" i="157" s="1"/>
  <c r="H87" i="157"/>
  <c r="J87" i="157" s="1"/>
  <c r="H93" i="157"/>
  <c r="J93" i="157" s="1"/>
  <c r="H94" i="157"/>
  <c r="J94" i="157" s="1"/>
  <c r="H86" i="157"/>
  <c r="J86" i="157" s="1"/>
  <c r="I85" i="157"/>
  <c r="I97" i="157" s="1"/>
  <c r="H77" i="157"/>
  <c r="J77" i="157" s="1"/>
  <c r="G76" i="157"/>
  <c r="G82" i="157" s="1"/>
  <c r="I76" i="157"/>
  <c r="I82" i="157" s="1"/>
  <c r="H78" i="157"/>
  <c r="J78" i="157" s="1"/>
  <c r="H69" i="157"/>
  <c r="J69" i="157" s="1"/>
  <c r="H70" i="157"/>
  <c r="J70" i="157" s="1"/>
  <c r="H67" i="157"/>
  <c r="J67" i="157" s="1"/>
  <c r="H65" i="157"/>
  <c r="J65" i="157" s="1"/>
  <c r="H64" i="157"/>
  <c r="J64" i="157" s="1"/>
  <c r="G63" i="157"/>
  <c r="I66" i="157"/>
  <c r="I113" i="157" s="1"/>
  <c r="G66" i="157"/>
  <c r="I63" i="157"/>
  <c r="G214" i="157" l="1"/>
  <c r="G229" i="157" s="1"/>
  <c r="F114" i="37" s="1"/>
  <c r="G275" i="157"/>
  <c r="G291" i="157" s="1"/>
  <c r="F188" i="37" s="1"/>
  <c r="G339" i="157"/>
  <c r="G353" i="157" s="1"/>
  <c r="F218" i="37" s="1"/>
  <c r="G426" i="157"/>
  <c r="G440" i="157" s="1"/>
  <c r="F274" i="37" s="1"/>
  <c r="G370" i="157"/>
  <c r="F234" i="37" s="1"/>
  <c r="G368" i="157"/>
  <c r="F21" i="46"/>
  <c r="F69" i="37" s="1"/>
  <c r="G113" i="157"/>
  <c r="F30" i="37" s="1"/>
  <c r="G73" i="157"/>
  <c r="G172" i="157"/>
  <c r="G198" i="157" s="1"/>
  <c r="F99" i="37" s="1"/>
  <c r="G324" i="157"/>
  <c r="F204" i="37" s="1"/>
  <c r="G308" i="157"/>
  <c r="G140" i="157"/>
  <c r="G156" i="157" s="1"/>
  <c r="F55" i="37" s="1"/>
  <c r="F35" i="57"/>
  <c r="F232" i="37" s="1"/>
  <c r="F21" i="57"/>
  <c r="H23" i="57"/>
  <c r="H220" i="37" s="1"/>
  <c r="H21" i="57"/>
  <c r="H23" i="46"/>
  <c r="H57" i="37" s="1"/>
  <c r="H21" i="46"/>
  <c r="I73" i="157"/>
  <c r="G258" i="157"/>
  <c r="F142" i="37" s="1"/>
  <c r="F23" i="46"/>
  <c r="F57" i="37" s="1"/>
  <c r="F23" i="57"/>
  <c r="F220" i="37" s="1"/>
  <c r="H145" i="157"/>
  <c r="G44" i="37" s="1"/>
  <c r="J129" i="157"/>
  <c r="J145" i="157" s="1"/>
  <c r="I44" i="37" s="1"/>
  <c r="H187" i="157"/>
  <c r="G88" i="37" s="1"/>
  <c r="J162" i="157"/>
  <c r="H218" i="157"/>
  <c r="G103" i="37" s="1"/>
  <c r="J203" i="157"/>
  <c r="J218" i="157" s="1"/>
  <c r="I103" i="37" s="1"/>
  <c r="H248" i="157"/>
  <c r="G132" i="37" s="1"/>
  <c r="J234" i="157"/>
  <c r="J248" i="157" s="1"/>
  <c r="I132" i="37" s="1"/>
  <c r="H314" i="157"/>
  <c r="G194" i="37" s="1"/>
  <c r="J298" i="157"/>
  <c r="J314" i="157" s="1"/>
  <c r="I194" i="37" s="1"/>
  <c r="H345" i="157"/>
  <c r="G210" i="37" s="1"/>
  <c r="J331" i="157"/>
  <c r="J345" i="157" s="1"/>
  <c r="I210" i="37" s="1"/>
  <c r="H373" i="157"/>
  <c r="G237" i="37" s="1"/>
  <c r="J359" i="157"/>
  <c r="J373" i="157" s="1"/>
  <c r="I237" i="37" s="1"/>
  <c r="H400" i="157"/>
  <c r="J386" i="157"/>
  <c r="H429" i="157"/>
  <c r="G263" i="37" s="1"/>
  <c r="J415" i="157"/>
  <c r="J429" i="157" s="1"/>
  <c r="I263" i="37" s="1"/>
  <c r="H432" i="157"/>
  <c r="G266" i="37" s="1"/>
  <c r="J418" i="157"/>
  <c r="J432" i="157" s="1"/>
  <c r="I266" i="37" s="1"/>
  <c r="H144" i="157"/>
  <c r="G43" i="37" s="1"/>
  <c r="J128" i="157"/>
  <c r="J144" i="157" s="1"/>
  <c r="I43" i="37" s="1"/>
  <c r="H217" i="157"/>
  <c r="G102" i="37" s="1"/>
  <c r="J202" i="157"/>
  <c r="J217" i="157" s="1"/>
  <c r="I102" i="37" s="1"/>
  <c r="H247" i="157"/>
  <c r="G131" i="37" s="1"/>
  <c r="J233" i="157"/>
  <c r="J247" i="157" s="1"/>
  <c r="I131" i="37" s="1"/>
  <c r="H313" i="157"/>
  <c r="G193" i="37" s="1"/>
  <c r="J297" i="157"/>
  <c r="J313" i="157" s="1"/>
  <c r="I193" i="37" s="1"/>
  <c r="H344" i="157"/>
  <c r="G209" i="37" s="1"/>
  <c r="J330" i="157"/>
  <c r="J344" i="157" s="1"/>
  <c r="I209" i="37" s="1"/>
  <c r="H372" i="157"/>
  <c r="G236" i="37" s="1"/>
  <c r="J358" i="157"/>
  <c r="J372" i="157" s="1"/>
  <c r="I236" i="37" s="1"/>
  <c r="H401" i="157"/>
  <c r="J387" i="157"/>
  <c r="H431" i="157"/>
  <c r="G265" i="37" s="1"/>
  <c r="J417" i="157"/>
  <c r="J431" i="157" s="1"/>
  <c r="I265" i="37" s="1"/>
  <c r="H143" i="157"/>
  <c r="G42" i="37" s="1"/>
  <c r="J127" i="157"/>
  <c r="J143" i="157" s="1"/>
  <c r="I42" i="37" s="1"/>
  <c r="H250" i="157"/>
  <c r="G134" i="37" s="1"/>
  <c r="J236" i="157"/>
  <c r="J250" i="157" s="1"/>
  <c r="I134" i="37" s="1"/>
  <c r="H312" i="157"/>
  <c r="G192" i="37" s="1"/>
  <c r="J296" i="157"/>
  <c r="J312" i="157" s="1"/>
  <c r="I192" i="37" s="1"/>
  <c r="H343" i="157"/>
  <c r="G208" i="37" s="1"/>
  <c r="J329" i="157"/>
  <c r="J343" i="157" s="1"/>
  <c r="I208" i="37" s="1"/>
  <c r="H430" i="157"/>
  <c r="G264" i="37" s="1"/>
  <c r="J416" i="157"/>
  <c r="J430" i="157" s="1"/>
  <c r="I264" i="37" s="1"/>
  <c r="H188" i="157"/>
  <c r="G89" i="37" s="1"/>
  <c r="J163" i="157"/>
  <c r="H88" i="37"/>
  <c r="H219" i="157"/>
  <c r="G104" i="37" s="1"/>
  <c r="J204" i="157"/>
  <c r="J219" i="157" s="1"/>
  <c r="I104" i="37" s="1"/>
  <c r="H249" i="157"/>
  <c r="G133" i="37" s="1"/>
  <c r="J235" i="157"/>
  <c r="J249" i="157" s="1"/>
  <c r="I133" i="37" s="1"/>
  <c r="H311" i="157"/>
  <c r="G191" i="37" s="1"/>
  <c r="J295" i="157"/>
  <c r="J311" i="157" s="1"/>
  <c r="I191" i="37" s="1"/>
  <c r="H342" i="157"/>
  <c r="G207" i="37" s="1"/>
  <c r="J328" i="157"/>
  <c r="J342" i="157" s="1"/>
  <c r="I207" i="37" s="1"/>
  <c r="H371" i="157"/>
  <c r="G235" i="37" s="1"/>
  <c r="J357" i="157"/>
  <c r="J371" i="157" s="1"/>
  <c r="I235" i="37" s="1"/>
  <c r="I370" i="157"/>
  <c r="H234" i="37" s="1"/>
  <c r="I341" i="157"/>
  <c r="H206" i="37" s="1"/>
  <c r="I277" i="157"/>
  <c r="H174" i="37" s="1"/>
  <c r="I246" i="157"/>
  <c r="H130" i="37" s="1"/>
  <c r="H89" i="37"/>
  <c r="H87" i="37"/>
  <c r="H86" i="37"/>
  <c r="H30" i="37"/>
  <c r="H29" i="37"/>
  <c r="H28" i="37"/>
  <c r="H27" i="37"/>
  <c r="H26" i="37"/>
  <c r="I428" i="157"/>
  <c r="H262" i="37" s="1"/>
  <c r="I310" i="157"/>
  <c r="H190" i="37" s="1"/>
  <c r="H35" i="57"/>
  <c r="H232" i="37" s="1"/>
  <c r="I216" i="157"/>
  <c r="H101" i="37" s="1"/>
  <c r="G399" i="157"/>
  <c r="F248" i="37" s="1"/>
  <c r="G411" i="157"/>
  <c r="F260" i="37" s="1"/>
  <c r="I399" i="157"/>
  <c r="I10" i="57"/>
  <c r="I24" i="57" s="1"/>
  <c r="I221" i="37" s="1"/>
  <c r="G24" i="57"/>
  <c r="G221" i="37" s="1"/>
  <c r="G26" i="57"/>
  <c r="G223" i="37" s="1"/>
  <c r="I12" i="57"/>
  <c r="I26" i="57" s="1"/>
  <c r="I223" i="37" s="1"/>
  <c r="I11" i="57"/>
  <c r="I25" i="57" s="1"/>
  <c r="I222" i="37" s="1"/>
  <c r="G25" i="57"/>
  <c r="G222" i="37" s="1"/>
  <c r="G24" i="46"/>
  <c r="G58" i="37" s="1"/>
  <c r="I10" i="46"/>
  <c r="I24" i="46" s="1"/>
  <c r="I58" i="37" s="1"/>
  <c r="G26" i="46"/>
  <c r="G60" i="37" s="1"/>
  <c r="I12" i="46"/>
  <c r="I26" i="46" s="1"/>
  <c r="I60" i="37" s="1"/>
  <c r="I11" i="46"/>
  <c r="I25" i="46" s="1"/>
  <c r="I59" i="37" s="1"/>
  <c r="G25" i="46"/>
  <c r="G59" i="37" s="1"/>
  <c r="H76" i="157"/>
  <c r="H82" i="157" s="1"/>
  <c r="H438" i="157"/>
  <c r="G272" i="37" s="1"/>
  <c r="H419" i="157"/>
  <c r="I19" i="57"/>
  <c r="I33" i="57" s="1"/>
  <c r="I230" i="37" s="1"/>
  <c r="G14" i="57"/>
  <c r="H278" i="157"/>
  <c r="G175" i="37" s="1"/>
  <c r="H281" i="157"/>
  <c r="G178" i="37" s="1"/>
  <c r="H280" i="157"/>
  <c r="G177" i="37" s="1"/>
  <c r="H279" i="157"/>
  <c r="G176" i="37" s="1"/>
  <c r="H185" i="157"/>
  <c r="G86" i="37" s="1"/>
  <c r="I142" i="157"/>
  <c r="H41" i="37" s="1"/>
  <c r="H206" i="157"/>
  <c r="H226" i="157"/>
  <c r="G111" i="37" s="1"/>
  <c r="H186" i="157"/>
  <c r="G87" i="37" s="1"/>
  <c r="H89" i="157"/>
  <c r="J89" i="157" s="1"/>
  <c r="G142" i="157"/>
  <c r="F41" i="37" s="1"/>
  <c r="G216" i="157"/>
  <c r="F101" i="37" s="1"/>
  <c r="G341" i="157"/>
  <c r="F206" i="37" s="1"/>
  <c r="G382" i="157"/>
  <c r="F246" i="37" s="1"/>
  <c r="H385" i="157"/>
  <c r="I184" i="157"/>
  <c r="G428" i="157"/>
  <c r="F262" i="37" s="1"/>
  <c r="G184" i="157"/>
  <c r="F85" i="37" s="1"/>
  <c r="H201" i="157"/>
  <c r="H216" i="157" s="1"/>
  <c r="G101" i="37" s="1"/>
  <c r="G246" i="157"/>
  <c r="F130" i="37" s="1"/>
  <c r="G277" i="157"/>
  <c r="F174" i="37" s="1"/>
  <c r="G310" i="157"/>
  <c r="F190" i="37" s="1"/>
  <c r="H66" i="157"/>
  <c r="G9" i="57"/>
  <c r="G23" i="57" s="1"/>
  <c r="G220" i="37" s="1"/>
  <c r="G9" i="46"/>
  <c r="H414" i="157"/>
  <c r="H428" i="157" s="1"/>
  <c r="G262" i="37" s="1"/>
  <c r="H356" i="157"/>
  <c r="H327" i="157"/>
  <c r="H294" i="157"/>
  <c r="H261" i="157"/>
  <c r="H232" i="157"/>
  <c r="H244" i="157" s="1"/>
  <c r="H175" i="157"/>
  <c r="H182" i="157" s="1"/>
  <c r="H159" i="157"/>
  <c r="H172" i="157" s="1"/>
  <c r="H126" i="157"/>
  <c r="H100" i="157"/>
  <c r="H85" i="157"/>
  <c r="H63" i="157"/>
  <c r="J63" i="157" s="1"/>
  <c r="H54" i="157"/>
  <c r="J54" i="157" s="1"/>
  <c r="H53" i="157"/>
  <c r="J53" i="157" s="1"/>
  <c r="H44" i="157"/>
  <c r="J44" i="157" s="1"/>
  <c r="H43" i="157"/>
  <c r="J43" i="157" s="1"/>
  <c r="I52" i="157"/>
  <c r="I60" i="157" s="1"/>
  <c r="G52" i="157"/>
  <c r="G60" i="157" s="1"/>
  <c r="I42" i="157"/>
  <c r="I49" i="157" s="1"/>
  <c r="G42" i="157"/>
  <c r="G49" i="157" s="1"/>
  <c r="H28" i="157"/>
  <c r="J28" i="157" s="1"/>
  <c r="H29" i="157"/>
  <c r="H30" i="157"/>
  <c r="J30" i="157" s="1"/>
  <c r="H33" i="157"/>
  <c r="H35" i="157"/>
  <c r="J35" i="157" s="1"/>
  <c r="H36" i="157"/>
  <c r="J36" i="157" s="1"/>
  <c r="H27" i="157"/>
  <c r="I26" i="157"/>
  <c r="I39" i="157" s="1"/>
  <c r="G26" i="157"/>
  <c r="G39" i="157" s="1"/>
  <c r="I10" i="157"/>
  <c r="I23" i="157" s="1"/>
  <c r="G10" i="157"/>
  <c r="G23" i="157" s="1"/>
  <c r="H12" i="157"/>
  <c r="H13" i="157"/>
  <c r="H14" i="157"/>
  <c r="H17" i="157"/>
  <c r="H19" i="157"/>
  <c r="J19" i="157" s="1"/>
  <c r="H20" i="157"/>
  <c r="J20" i="157" s="1"/>
  <c r="H11" i="157"/>
  <c r="J11" i="157" s="1"/>
  <c r="I427" i="156"/>
  <c r="H283" i="37" s="1"/>
  <c r="I429" i="156"/>
  <c r="H285" i="37" s="1"/>
  <c r="I430" i="156"/>
  <c r="H286" i="37" s="1"/>
  <c r="I424" i="156"/>
  <c r="H280" i="37" s="1"/>
  <c r="G424" i="156"/>
  <c r="F280" i="37" s="1"/>
  <c r="I423" i="156"/>
  <c r="H279" i="37" s="1"/>
  <c r="G423" i="156"/>
  <c r="F279" i="37" s="1"/>
  <c r="I422" i="156"/>
  <c r="H278" i="37" s="1"/>
  <c r="G422" i="156"/>
  <c r="F278" i="37" s="1"/>
  <c r="I421" i="156"/>
  <c r="H277" i="37" s="1"/>
  <c r="G421" i="156"/>
  <c r="F277" i="37" s="1"/>
  <c r="I406" i="156"/>
  <c r="I418" i="156" s="1"/>
  <c r="G406" i="156"/>
  <c r="G418" i="156" s="1"/>
  <c r="H408" i="156"/>
  <c r="H409" i="156"/>
  <c r="J409" i="156" s="1"/>
  <c r="H410" i="156"/>
  <c r="J410" i="156" s="1"/>
  <c r="H407" i="156"/>
  <c r="J407" i="156" s="1"/>
  <c r="I392" i="156"/>
  <c r="I404" i="156" s="1"/>
  <c r="G392" i="156"/>
  <c r="G404" i="156" s="1"/>
  <c r="H394" i="156"/>
  <c r="J394" i="156" s="1"/>
  <c r="H395" i="156"/>
  <c r="H396" i="156"/>
  <c r="J396" i="156" s="1"/>
  <c r="H393" i="156"/>
  <c r="J393" i="156" s="1"/>
  <c r="I378" i="156"/>
  <c r="H161" i="37" s="1"/>
  <c r="I379" i="156"/>
  <c r="H162" i="37" s="1"/>
  <c r="I380" i="156"/>
  <c r="H163" i="37" s="1"/>
  <c r="I381" i="156"/>
  <c r="H164" i="37" s="1"/>
  <c r="I384" i="156"/>
  <c r="H167" i="37" s="1"/>
  <c r="I386" i="156"/>
  <c r="H169" i="37" s="1"/>
  <c r="I387" i="156"/>
  <c r="H170" i="37" s="1"/>
  <c r="G378" i="156"/>
  <c r="F161" i="37" s="1"/>
  <c r="G379" i="156"/>
  <c r="F162" i="37" s="1"/>
  <c r="G380" i="156"/>
  <c r="F163" i="37" s="1"/>
  <c r="G381" i="156"/>
  <c r="F164" i="37" s="1"/>
  <c r="G384" i="156"/>
  <c r="F167" i="37" s="1"/>
  <c r="G386" i="156"/>
  <c r="F169" i="37" s="1"/>
  <c r="G387" i="156"/>
  <c r="F170" i="37" s="1"/>
  <c r="I382" i="156"/>
  <c r="H165" i="37" s="1"/>
  <c r="G382" i="156"/>
  <c r="F165" i="37" s="1"/>
  <c r="H365" i="156"/>
  <c r="J365" i="156" s="1"/>
  <c r="J379" i="156" s="1"/>
  <c r="I162" i="37" s="1"/>
  <c r="H366" i="156"/>
  <c r="H380" i="156" s="1"/>
  <c r="G163" i="37" s="1"/>
  <c r="J367" i="156"/>
  <c r="J381" i="156" s="1"/>
  <c r="I164" i="37" s="1"/>
  <c r="H384" i="156"/>
  <c r="G167" i="37" s="1"/>
  <c r="J386" i="156"/>
  <c r="I169" i="37" s="1"/>
  <c r="H387" i="156"/>
  <c r="G170" i="37" s="1"/>
  <c r="H364" i="156"/>
  <c r="J364" i="156" s="1"/>
  <c r="J378" i="156" s="1"/>
  <c r="I161" i="37" s="1"/>
  <c r="I363" i="156"/>
  <c r="I375" i="156" s="1"/>
  <c r="G363" i="156"/>
  <c r="I348" i="156"/>
  <c r="H145" i="37" s="1"/>
  <c r="I349" i="156"/>
  <c r="H146" i="37" s="1"/>
  <c r="I350" i="156"/>
  <c r="H147" i="37" s="1"/>
  <c r="I351" i="156"/>
  <c r="H148" i="37" s="1"/>
  <c r="I354" i="156"/>
  <c r="H151" i="37" s="1"/>
  <c r="I356" i="156"/>
  <c r="H153" i="37" s="1"/>
  <c r="I357" i="156"/>
  <c r="H154" i="37" s="1"/>
  <c r="G348" i="156"/>
  <c r="F145" i="37" s="1"/>
  <c r="G349" i="156"/>
  <c r="F146" i="37" s="1"/>
  <c r="G350" i="156"/>
  <c r="F147" i="37" s="1"/>
  <c r="G351" i="156"/>
  <c r="F148" i="37" s="1"/>
  <c r="G354" i="156"/>
  <c r="F151" i="37" s="1"/>
  <c r="G356" i="156"/>
  <c r="F153" i="37" s="1"/>
  <c r="G357" i="156"/>
  <c r="F154" i="37" s="1"/>
  <c r="G352" i="156"/>
  <c r="F149" i="37" s="1"/>
  <c r="H333" i="156"/>
  <c r="J333" i="156" s="1"/>
  <c r="J349" i="156" s="1"/>
  <c r="I146" i="37" s="1"/>
  <c r="H334" i="156"/>
  <c r="J334" i="156" s="1"/>
  <c r="J350" i="156" s="1"/>
  <c r="I147" i="37" s="1"/>
  <c r="H335" i="156"/>
  <c r="J335" i="156" s="1"/>
  <c r="J351" i="156" s="1"/>
  <c r="I148" i="37" s="1"/>
  <c r="H354" i="156"/>
  <c r="G151" i="37" s="1"/>
  <c r="H356" i="156"/>
  <c r="G153" i="37" s="1"/>
  <c r="H357" i="156"/>
  <c r="G154" i="37" s="1"/>
  <c r="H332" i="156"/>
  <c r="J332" i="156" s="1"/>
  <c r="J348" i="156" s="1"/>
  <c r="I145" i="37" s="1"/>
  <c r="I331" i="156"/>
  <c r="I345" i="156" s="1"/>
  <c r="G331" i="156"/>
  <c r="G345" i="156" s="1"/>
  <c r="I317" i="156"/>
  <c r="H117" i="37" s="1"/>
  <c r="I318" i="156"/>
  <c r="H118" i="37" s="1"/>
  <c r="I319" i="156"/>
  <c r="H119" i="37" s="1"/>
  <c r="I320" i="156"/>
  <c r="H120" i="37" s="1"/>
  <c r="I323" i="156"/>
  <c r="H123" i="37" s="1"/>
  <c r="I325" i="156"/>
  <c r="H125" i="37" s="1"/>
  <c r="I326" i="156"/>
  <c r="H126" i="37" s="1"/>
  <c r="G317" i="156"/>
  <c r="F117" i="37" s="1"/>
  <c r="G318" i="156"/>
  <c r="F118" i="37" s="1"/>
  <c r="G319" i="156"/>
  <c r="F119" i="37" s="1"/>
  <c r="G320" i="156"/>
  <c r="F120" i="37" s="1"/>
  <c r="G323" i="156"/>
  <c r="F123" i="37" s="1"/>
  <c r="G325" i="156"/>
  <c r="F125" i="37" s="1"/>
  <c r="G326" i="156"/>
  <c r="F126" i="37" s="1"/>
  <c r="I321" i="156"/>
  <c r="H121" i="37" s="1"/>
  <c r="G321" i="156"/>
  <c r="F121" i="37" s="1"/>
  <c r="H303" i="156"/>
  <c r="H318" i="156" s="1"/>
  <c r="G118" i="37" s="1"/>
  <c r="H304" i="156"/>
  <c r="H319" i="156" s="1"/>
  <c r="G119" i="37" s="1"/>
  <c r="H305" i="156"/>
  <c r="H320" i="156" s="1"/>
  <c r="G120" i="37" s="1"/>
  <c r="H325" i="156"/>
  <c r="G125" i="37" s="1"/>
  <c r="J326" i="156"/>
  <c r="I126" i="37" s="1"/>
  <c r="H302" i="156"/>
  <c r="J302" i="156" s="1"/>
  <c r="J317" i="156" s="1"/>
  <c r="I117" i="37" s="1"/>
  <c r="I301" i="156"/>
  <c r="I314" i="156" s="1"/>
  <c r="G301" i="156"/>
  <c r="H35" i="46" l="1"/>
  <c r="H69" i="37" s="1"/>
  <c r="G21" i="57"/>
  <c r="G23" i="46"/>
  <c r="G57" i="37" s="1"/>
  <c r="G21" i="46"/>
  <c r="G35" i="46" s="1"/>
  <c r="H310" i="157"/>
  <c r="G190" i="37" s="1"/>
  <c r="H308" i="157"/>
  <c r="H324" i="157" s="1"/>
  <c r="G204" i="37" s="1"/>
  <c r="H341" i="157"/>
  <c r="G206" i="37" s="1"/>
  <c r="H339" i="157"/>
  <c r="H353" i="157" s="1"/>
  <c r="G218" i="37" s="1"/>
  <c r="H106" i="157"/>
  <c r="J106" i="157" s="1"/>
  <c r="H370" i="157"/>
  <c r="G234" i="37" s="1"/>
  <c r="H368" i="157"/>
  <c r="H382" i="157" s="1"/>
  <c r="G246" i="37" s="1"/>
  <c r="J66" i="157"/>
  <c r="H73" i="157"/>
  <c r="J73" i="157" s="1"/>
  <c r="H399" i="157"/>
  <c r="G248" i="37" s="1"/>
  <c r="H397" i="157"/>
  <c r="H214" i="157"/>
  <c r="H229" i="157" s="1"/>
  <c r="G114" i="37" s="1"/>
  <c r="J85" i="157"/>
  <c r="H97" i="157"/>
  <c r="J97" i="157" s="1"/>
  <c r="J126" i="157"/>
  <c r="J142" i="157" s="1"/>
  <c r="I41" i="37" s="1"/>
  <c r="H140" i="157"/>
  <c r="H156" i="157" s="1"/>
  <c r="G55" i="37" s="1"/>
  <c r="J261" i="157"/>
  <c r="J277" i="157" s="1"/>
  <c r="I174" i="37" s="1"/>
  <c r="H275" i="157"/>
  <c r="H291" i="157" s="1"/>
  <c r="G188" i="37" s="1"/>
  <c r="H426" i="157"/>
  <c r="H440" i="157" s="1"/>
  <c r="G274" i="37" s="1"/>
  <c r="G314" i="156"/>
  <c r="G328" i="156" s="1"/>
  <c r="F128" i="37" s="1"/>
  <c r="G375" i="156"/>
  <c r="G389" i="156" s="1"/>
  <c r="F172" i="37" s="1"/>
  <c r="H246" i="157"/>
  <c r="G130" i="37" s="1"/>
  <c r="J244" i="157"/>
  <c r="J188" i="157"/>
  <c r="I89" i="37" s="1"/>
  <c r="I198" i="157"/>
  <c r="H99" i="37" s="1"/>
  <c r="J187" i="157"/>
  <c r="I88" i="37" s="1"/>
  <c r="G347" i="156"/>
  <c r="J294" i="157"/>
  <c r="J310" i="157" s="1"/>
  <c r="I190" i="37" s="1"/>
  <c r="J185" i="157"/>
  <c r="I86" i="37" s="1"/>
  <c r="J232" i="157"/>
  <c r="J246" i="157" s="1"/>
  <c r="I130" i="37" s="1"/>
  <c r="J327" i="157"/>
  <c r="J341" i="157" s="1"/>
  <c r="I206" i="37" s="1"/>
  <c r="J385" i="157"/>
  <c r="G249" i="37"/>
  <c r="J400" i="157"/>
  <c r="I249" i="37" s="1"/>
  <c r="J159" i="157"/>
  <c r="J186" i="157"/>
  <c r="I87" i="37" s="1"/>
  <c r="J175" i="157"/>
  <c r="J356" i="157"/>
  <c r="J370" i="157" s="1"/>
  <c r="I234" i="37" s="1"/>
  <c r="J414" i="157"/>
  <c r="J428" i="157" s="1"/>
  <c r="I262" i="37" s="1"/>
  <c r="G250" i="37"/>
  <c r="J401" i="157"/>
  <c r="I250" i="37" s="1"/>
  <c r="H221" i="157"/>
  <c r="G106" i="37" s="1"/>
  <c r="J206" i="157"/>
  <c r="J221" i="157" s="1"/>
  <c r="I106" i="37" s="1"/>
  <c r="H433" i="157"/>
  <c r="G267" i="37" s="1"/>
  <c r="J419" i="157"/>
  <c r="J433" i="157" s="1"/>
  <c r="I267" i="37" s="1"/>
  <c r="J201" i="157"/>
  <c r="J216" i="157" s="1"/>
  <c r="I101" i="37" s="1"/>
  <c r="J172" i="157"/>
  <c r="J182" i="157"/>
  <c r="H248" i="37"/>
  <c r="J399" i="157"/>
  <c r="I248" i="37" s="1"/>
  <c r="I411" i="157"/>
  <c r="H260" i="37" s="1"/>
  <c r="I382" i="157"/>
  <c r="H246" i="37" s="1"/>
  <c r="I353" i="157"/>
  <c r="H218" i="37" s="1"/>
  <c r="I291" i="157"/>
  <c r="H188" i="37" s="1"/>
  <c r="I258" i="157"/>
  <c r="H142" i="37" s="1"/>
  <c r="H85" i="37"/>
  <c r="I156" i="157"/>
  <c r="H55" i="37" s="1"/>
  <c r="I324" i="157"/>
  <c r="H204" i="37" s="1"/>
  <c r="I440" i="157"/>
  <c r="H274" i="37" s="1"/>
  <c r="I229" i="157"/>
  <c r="H114" i="37" s="1"/>
  <c r="J76" i="157"/>
  <c r="J82" i="157"/>
  <c r="I108" i="157"/>
  <c r="H52" i="157"/>
  <c r="H60" i="157" s="1"/>
  <c r="I14" i="57"/>
  <c r="I28" i="57" s="1"/>
  <c r="I225" i="37" s="1"/>
  <c r="G28" i="57"/>
  <c r="G225" i="37" s="1"/>
  <c r="I347" i="156"/>
  <c r="H144" i="37" s="1"/>
  <c r="I377" i="156"/>
  <c r="H160" i="37" s="1"/>
  <c r="I389" i="156"/>
  <c r="H172" i="37" s="1"/>
  <c r="I420" i="156"/>
  <c r="H276" i="37" s="1"/>
  <c r="G432" i="156"/>
  <c r="F288" i="37" s="1"/>
  <c r="I432" i="156"/>
  <c r="H288" i="37" s="1"/>
  <c r="I316" i="156"/>
  <c r="H116" i="37" s="1"/>
  <c r="I328" i="156"/>
  <c r="H128" i="37" s="1"/>
  <c r="H411" i="157"/>
  <c r="G260" i="37" s="1"/>
  <c r="H277" i="157"/>
  <c r="G174" i="37" s="1"/>
  <c r="H198" i="157"/>
  <c r="G99" i="37" s="1"/>
  <c r="H115" i="157"/>
  <c r="H142" i="157"/>
  <c r="G41" i="37" s="1"/>
  <c r="H117" i="157"/>
  <c r="H118" i="157"/>
  <c r="H109" i="157"/>
  <c r="H184" i="157"/>
  <c r="G85" i="37" s="1"/>
  <c r="G122" i="157"/>
  <c r="F39" i="37" s="1"/>
  <c r="G108" i="157"/>
  <c r="F25" i="37" s="1"/>
  <c r="I122" i="157"/>
  <c r="H42" i="157"/>
  <c r="H49" i="157" s="1"/>
  <c r="J33" i="157"/>
  <c r="H31" i="157"/>
  <c r="J17" i="157"/>
  <c r="H15" i="157"/>
  <c r="J15" i="157" s="1"/>
  <c r="J14" i="157"/>
  <c r="H112" i="157"/>
  <c r="J13" i="157"/>
  <c r="H111" i="157"/>
  <c r="J12" i="157"/>
  <c r="H110" i="157"/>
  <c r="H425" i="156"/>
  <c r="H422" i="156"/>
  <c r="H430" i="156"/>
  <c r="H424" i="156"/>
  <c r="H321" i="156"/>
  <c r="G121" i="37" s="1"/>
  <c r="J325" i="156"/>
  <c r="I125" i="37" s="1"/>
  <c r="J304" i="156"/>
  <c r="J319" i="156" s="1"/>
  <c r="I119" i="37" s="1"/>
  <c r="H323" i="156"/>
  <c r="G123" i="37" s="1"/>
  <c r="J338" i="156"/>
  <c r="J354" i="156" s="1"/>
  <c r="I151" i="37" s="1"/>
  <c r="J357" i="156"/>
  <c r="I154" i="37" s="1"/>
  <c r="I352" i="156"/>
  <c r="H351" i="156"/>
  <c r="G148" i="37" s="1"/>
  <c r="H382" i="156"/>
  <c r="G165" i="37" s="1"/>
  <c r="J384" i="156"/>
  <c r="I167" i="37" s="1"/>
  <c r="G377" i="156"/>
  <c r="F160" i="37" s="1"/>
  <c r="H378" i="156"/>
  <c r="G161" i="37" s="1"/>
  <c r="J408" i="156"/>
  <c r="G420" i="156"/>
  <c r="F276" i="37" s="1"/>
  <c r="G425" i="156"/>
  <c r="F281" i="37" s="1"/>
  <c r="H427" i="156"/>
  <c r="J323" i="156"/>
  <c r="I123" i="37" s="1"/>
  <c r="J303" i="156"/>
  <c r="J318" i="156" s="1"/>
  <c r="I118" i="37" s="1"/>
  <c r="H348" i="156"/>
  <c r="G145" i="37" s="1"/>
  <c r="J368" i="156"/>
  <c r="J382" i="156" s="1"/>
  <c r="I165" i="37" s="1"/>
  <c r="H379" i="156"/>
  <c r="G162" i="37" s="1"/>
  <c r="H392" i="156"/>
  <c r="H404" i="156" s="1"/>
  <c r="H429" i="156"/>
  <c r="J321" i="156"/>
  <c r="I121" i="37" s="1"/>
  <c r="H326" i="156"/>
  <c r="G126" i="37" s="1"/>
  <c r="H352" i="156"/>
  <c r="G149" i="37" s="1"/>
  <c r="H349" i="156"/>
  <c r="G146" i="37" s="1"/>
  <c r="J387" i="156"/>
  <c r="I170" i="37" s="1"/>
  <c r="H386" i="156"/>
  <c r="G169" i="37" s="1"/>
  <c r="I425" i="156"/>
  <c r="H281" i="37" s="1"/>
  <c r="J305" i="156"/>
  <c r="J320" i="156" s="1"/>
  <c r="I120" i="37" s="1"/>
  <c r="J356" i="156"/>
  <c r="I153" i="37" s="1"/>
  <c r="H350" i="156"/>
  <c r="G147" i="37" s="1"/>
  <c r="H381" i="156"/>
  <c r="G164" i="37" s="1"/>
  <c r="H421" i="156"/>
  <c r="H423" i="156"/>
  <c r="I9" i="57"/>
  <c r="I23" i="57" s="1"/>
  <c r="I220" i="37" s="1"/>
  <c r="I9" i="46"/>
  <c r="I23" i="46" s="1"/>
  <c r="I57" i="37" s="1"/>
  <c r="H26" i="157"/>
  <c r="J26" i="157" s="1"/>
  <c r="J27" i="157"/>
  <c r="H10" i="157"/>
  <c r="H406" i="156"/>
  <c r="H418" i="156" s="1"/>
  <c r="H363" i="156"/>
  <c r="H375" i="156" s="1"/>
  <c r="J366" i="156"/>
  <c r="J380" i="156" s="1"/>
  <c r="I163" i="37" s="1"/>
  <c r="H331" i="156"/>
  <c r="H345" i="156" s="1"/>
  <c r="H301" i="156"/>
  <c r="H314" i="156" s="1"/>
  <c r="H317" i="156"/>
  <c r="G117" i="37" s="1"/>
  <c r="G316" i="156"/>
  <c r="F116" i="37" s="1"/>
  <c r="H39" i="157" l="1"/>
  <c r="J39" i="157" s="1"/>
  <c r="H23" i="157"/>
  <c r="J23" i="157" s="1"/>
  <c r="H258" i="157"/>
  <c r="G142" i="37" s="1"/>
  <c r="J275" i="157"/>
  <c r="J291" i="157" s="1"/>
  <c r="I188" i="37" s="1"/>
  <c r="J426" i="157"/>
  <c r="J440" i="157" s="1"/>
  <c r="I274" i="37" s="1"/>
  <c r="J308" i="157"/>
  <c r="J324" i="157" s="1"/>
  <c r="I204" i="37" s="1"/>
  <c r="J184" i="157"/>
  <c r="I85" i="37" s="1"/>
  <c r="J368" i="157"/>
  <c r="J382" i="157" s="1"/>
  <c r="I246" i="37" s="1"/>
  <c r="J214" i="157"/>
  <c r="J229" i="157" s="1"/>
  <c r="I114" i="37" s="1"/>
  <c r="J198" i="157"/>
  <c r="I99" i="37" s="1"/>
  <c r="J140" i="157"/>
  <c r="J156" i="157" s="1"/>
  <c r="I55" i="37" s="1"/>
  <c r="J258" i="157"/>
  <c r="I142" i="37" s="1"/>
  <c r="J339" i="157"/>
  <c r="J353" i="157" s="1"/>
  <c r="I218" i="37" s="1"/>
  <c r="J397" i="157"/>
  <c r="J411" i="157" s="1"/>
  <c r="I260" i="37" s="1"/>
  <c r="G28" i="37"/>
  <c r="J111" i="157"/>
  <c r="I28" i="37" s="1"/>
  <c r="G26" i="37"/>
  <c r="J109" i="157"/>
  <c r="I26" i="37" s="1"/>
  <c r="G35" i="37"/>
  <c r="J118" i="157"/>
  <c r="I35" i="37" s="1"/>
  <c r="G32" i="37"/>
  <c r="J115" i="157"/>
  <c r="I32" i="37" s="1"/>
  <c r="G29" i="37"/>
  <c r="J112" i="157"/>
  <c r="I29" i="37" s="1"/>
  <c r="G34" i="37"/>
  <c r="J117" i="157"/>
  <c r="I34" i="37" s="1"/>
  <c r="G27" i="37"/>
  <c r="J110" i="157"/>
  <c r="I27" i="37" s="1"/>
  <c r="H25" i="37"/>
  <c r="H39" i="37"/>
  <c r="J52" i="157"/>
  <c r="J60" i="157"/>
  <c r="J49" i="157"/>
  <c r="J42" i="157"/>
  <c r="G285" i="37"/>
  <c r="J429" i="156"/>
  <c r="I285" i="37" s="1"/>
  <c r="G283" i="37"/>
  <c r="J427" i="156"/>
  <c r="I283" i="37" s="1"/>
  <c r="G278" i="37"/>
  <c r="J422" i="156"/>
  <c r="I278" i="37" s="1"/>
  <c r="G280" i="37"/>
  <c r="J424" i="156"/>
  <c r="I280" i="37" s="1"/>
  <c r="G279" i="37"/>
  <c r="J423" i="156"/>
  <c r="I279" i="37" s="1"/>
  <c r="G286" i="37"/>
  <c r="J430" i="156"/>
  <c r="I286" i="37" s="1"/>
  <c r="G281" i="37"/>
  <c r="J425" i="156"/>
  <c r="I281" i="37" s="1"/>
  <c r="G277" i="37"/>
  <c r="J421" i="156"/>
  <c r="I277" i="37" s="1"/>
  <c r="I21" i="57"/>
  <c r="I35" i="57" s="1"/>
  <c r="I232" i="37" s="1"/>
  <c r="G35" i="57"/>
  <c r="G232" i="37" s="1"/>
  <c r="I21" i="46"/>
  <c r="G69" i="37"/>
  <c r="I361" i="156"/>
  <c r="H158" i="37" s="1"/>
  <c r="H149" i="37"/>
  <c r="G361" i="156"/>
  <c r="F158" i="37" s="1"/>
  <c r="F144" i="37"/>
  <c r="H108" i="157"/>
  <c r="G25" i="37" s="1"/>
  <c r="H113" i="157"/>
  <c r="J31" i="157"/>
  <c r="J10" i="157"/>
  <c r="J404" i="156"/>
  <c r="J392" i="156"/>
  <c r="J363" i="156"/>
  <c r="J377" i="156" s="1"/>
  <c r="I160" i="37" s="1"/>
  <c r="H347" i="156"/>
  <c r="J345" i="156"/>
  <c r="J314" i="156"/>
  <c r="J328" i="156" s="1"/>
  <c r="I128" i="37" s="1"/>
  <c r="H328" i="156"/>
  <c r="G128" i="37" s="1"/>
  <c r="J418" i="156"/>
  <c r="H420" i="156"/>
  <c r="J336" i="156"/>
  <c r="J352" i="156" s="1"/>
  <c r="I149" i="37" s="1"/>
  <c r="H377" i="156"/>
  <c r="G160" i="37" s="1"/>
  <c r="J406" i="156"/>
  <c r="J331" i="156"/>
  <c r="J301" i="156"/>
  <c r="J316" i="156" s="1"/>
  <c r="I116" i="37" s="1"/>
  <c r="H316" i="156"/>
  <c r="G116" i="37" s="1"/>
  <c r="I35" i="46" l="1"/>
  <c r="I69" i="37" s="1"/>
  <c r="J108" i="157"/>
  <c r="I25" i="37" s="1"/>
  <c r="G30" i="37"/>
  <c r="J113" i="157"/>
  <c r="I30" i="37" s="1"/>
  <c r="G276" i="37"/>
  <c r="J420" i="156"/>
  <c r="I276" i="37" s="1"/>
  <c r="H361" i="156"/>
  <c r="G158" i="37" s="1"/>
  <c r="G144" i="37"/>
  <c r="H122" i="157"/>
  <c r="J375" i="156"/>
  <c r="J389" i="156" s="1"/>
  <c r="I172" i="37" s="1"/>
  <c r="H389" i="156"/>
  <c r="G172" i="37" s="1"/>
  <c r="J361" i="156"/>
  <c r="I158" i="37" s="1"/>
  <c r="J347" i="156"/>
  <c r="I144" i="37" s="1"/>
  <c r="I288" i="37"/>
  <c r="H432" i="156"/>
  <c r="G288" i="37" s="1"/>
  <c r="I293" i="156"/>
  <c r="H78" i="37" s="1"/>
  <c r="H305" i="37" s="1"/>
  <c r="I295" i="156"/>
  <c r="H80" i="37" s="1"/>
  <c r="H307" i="37" s="1"/>
  <c r="I296" i="156"/>
  <c r="H81" i="37" s="1"/>
  <c r="H308" i="37" s="1"/>
  <c r="G293" i="156"/>
  <c r="F78" i="37" s="1"/>
  <c r="F305" i="37" s="1"/>
  <c r="G295" i="156"/>
  <c r="F80" i="37" s="1"/>
  <c r="F307" i="37" s="1"/>
  <c r="G296" i="156"/>
  <c r="F81" i="37" s="1"/>
  <c r="F308" i="37" s="1"/>
  <c r="I290" i="156"/>
  <c r="H75" i="37" s="1"/>
  <c r="I289" i="156"/>
  <c r="H74" i="37" s="1"/>
  <c r="I288" i="156"/>
  <c r="H73" i="37" s="1"/>
  <c r="I287" i="156"/>
  <c r="H72" i="37" s="1"/>
  <c r="G287" i="156"/>
  <c r="F72" i="37" s="1"/>
  <c r="G288" i="156"/>
  <c r="F73" i="37" s="1"/>
  <c r="G289" i="156"/>
  <c r="F74" i="37" s="1"/>
  <c r="G290" i="156"/>
  <c r="F75" i="37" s="1"/>
  <c r="G291" i="156"/>
  <c r="F76" i="37" s="1"/>
  <c r="H272" i="156"/>
  <c r="J272" i="156" s="1"/>
  <c r="H273" i="156"/>
  <c r="J273" i="156" s="1"/>
  <c r="H274" i="156"/>
  <c r="H289" i="156" s="1"/>
  <c r="G74" i="37" s="1"/>
  <c r="H275" i="156"/>
  <c r="J275" i="156" s="1"/>
  <c r="H293" i="156"/>
  <c r="H295" i="156"/>
  <c r="H281" i="156"/>
  <c r="I271" i="156"/>
  <c r="G271" i="156"/>
  <c r="J56" i="156"/>
  <c r="J57" i="156"/>
  <c r="J59" i="156"/>
  <c r="J60" i="156"/>
  <c r="I257" i="156"/>
  <c r="I256" i="156"/>
  <c r="I255" i="156"/>
  <c r="I254" i="156"/>
  <c r="G256" i="156"/>
  <c r="F11" i="37" s="1"/>
  <c r="G220" i="156"/>
  <c r="G232" i="156" s="1"/>
  <c r="G235" i="156"/>
  <c r="G241" i="156" s="1"/>
  <c r="G244" i="156"/>
  <c r="G250" i="156" s="1"/>
  <c r="G257" i="156"/>
  <c r="F12" i="37" s="1"/>
  <c r="I244" i="156"/>
  <c r="I250" i="156" s="1"/>
  <c r="J246" i="156"/>
  <c r="H245" i="156"/>
  <c r="H244" i="156" s="1"/>
  <c r="H250" i="156" s="1"/>
  <c r="I241" i="156"/>
  <c r="H237" i="156"/>
  <c r="J237" i="156" s="1"/>
  <c r="H236" i="156"/>
  <c r="H222" i="156"/>
  <c r="J222" i="156" s="1"/>
  <c r="H223" i="156"/>
  <c r="J223" i="156" s="1"/>
  <c r="H224" i="156"/>
  <c r="J224" i="156" s="1"/>
  <c r="H221" i="156"/>
  <c r="J221" i="156" s="1"/>
  <c r="I220" i="156"/>
  <c r="I232" i="156" s="1"/>
  <c r="I211" i="156"/>
  <c r="I217" i="156" s="1"/>
  <c r="G211" i="156"/>
  <c r="G217" i="156" s="1"/>
  <c r="H213" i="156"/>
  <c r="J213" i="156" s="1"/>
  <c r="H212" i="156"/>
  <c r="H203" i="156"/>
  <c r="J203" i="156" s="1"/>
  <c r="H202" i="156"/>
  <c r="J202" i="156" s="1"/>
  <c r="I201" i="156"/>
  <c r="I208" i="156" s="1"/>
  <c r="G201" i="156"/>
  <c r="G208" i="156" s="1"/>
  <c r="H195" i="156"/>
  <c r="H196" i="156"/>
  <c r="H193" i="156"/>
  <c r="I192" i="156"/>
  <c r="H191" i="156"/>
  <c r="H190" i="156"/>
  <c r="J190" i="156" s="1"/>
  <c r="I189" i="156"/>
  <c r="G189" i="156"/>
  <c r="G198" i="156" s="1"/>
  <c r="H183" i="156"/>
  <c r="H184" i="156"/>
  <c r="J184" i="156" s="1"/>
  <c r="H181" i="156"/>
  <c r="J181" i="156" s="1"/>
  <c r="I180" i="156"/>
  <c r="H179" i="156"/>
  <c r="J179" i="156" s="1"/>
  <c r="H178" i="156"/>
  <c r="J178" i="156" s="1"/>
  <c r="I177" i="156"/>
  <c r="G177" i="156"/>
  <c r="G186" i="156" s="1"/>
  <c r="H171" i="156"/>
  <c r="I167" i="156"/>
  <c r="I174" i="156" s="1"/>
  <c r="G167" i="156"/>
  <c r="G174" i="156" s="1"/>
  <c r="H169" i="156"/>
  <c r="J169" i="156" s="1"/>
  <c r="H168" i="156"/>
  <c r="J168" i="156" s="1"/>
  <c r="G157" i="156"/>
  <c r="G164" i="156" s="1"/>
  <c r="H161" i="156"/>
  <c r="H160" i="156" s="1"/>
  <c r="H159" i="156"/>
  <c r="J159" i="156" s="1"/>
  <c r="H158" i="156"/>
  <c r="J158" i="156" s="1"/>
  <c r="I157" i="156"/>
  <c r="I164" i="156" s="1"/>
  <c r="I148" i="156"/>
  <c r="I154" i="156" s="1"/>
  <c r="G148" i="156"/>
  <c r="G154" i="156" s="1"/>
  <c r="H150" i="156"/>
  <c r="J150" i="156" s="1"/>
  <c r="H149" i="156"/>
  <c r="I133" i="156"/>
  <c r="I145" i="156" s="1"/>
  <c r="G133" i="156"/>
  <c r="G145" i="156" s="1"/>
  <c r="H135" i="156"/>
  <c r="J135" i="156" s="1"/>
  <c r="H136" i="156"/>
  <c r="H137" i="156"/>
  <c r="J137" i="156" s="1"/>
  <c r="J142" i="156"/>
  <c r="H143" i="156"/>
  <c r="H134" i="156"/>
  <c r="J134" i="156" s="1"/>
  <c r="I123" i="156"/>
  <c r="I130" i="156" s="1"/>
  <c r="H110" i="156"/>
  <c r="J110" i="156" s="1"/>
  <c r="H111" i="156"/>
  <c r="J111" i="156" s="1"/>
  <c r="I108" i="156"/>
  <c r="I120" i="156" s="1"/>
  <c r="G108" i="156"/>
  <c r="G120" i="156" s="1"/>
  <c r="H109" i="156"/>
  <c r="J109" i="156" s="1"/>
  <c r="H95" i="156"/>
  <c r="J95" i="156" s="1"/>
  <c r="H96" i="156"/>
  <c r="J96" i="156" s="1"/>
  <c r="H97" i="156"/>
  <c r="J97" i="156" s="1"/>
  <c r="H94" i="156"/>
  <c r="J94" i="156" s="1"/>
  <c r="I93" i="156"/>
  <c r="I105" i="156" s="1"/>
  <c r="G93" i="156"/>
  <c r="G105" i="156" s="1"/>
  <c r="H86" i="156"/>
  <c r="J86" i="156" s="1"/>
  <c r="H85" i="156"/>
  <c r="I84" i="156"/>
  <c r="I90" i="156" s="1"/>
  <c r="G84" i="156"/>
  <c r="G90" i="156" s="1"/>
  <c r="H77" i="156"/>
  <c r="J77" i="156" s="1"/>
  <c r="H76" i="156"/>
  <c r="J76" i="156" s="1"/>
  <c r="I75" i="156"/>
  <c r="I81" i="156" s="1"/>
  <c r="G75" i="156"/>
  <c r="G81" i="156" s="1"/>
  <c r="H68" i="156"/>
  <c r="H67" i="156"/>
  <c r="J67" i="156" s="1"/>
  <c r="I66" i="156"/>
  <c r="I72" i="156" s="1"/>
  <c r="G66" i="156"/>
  <c r="G72" i="156" s="1"/>
  <c r="H55" i="156"/>
  <c r="H54" i="156"/>
  <c r="J54" i="156" s="1"/>
  <c r="I53" i="156"/>
  <c r="I63" i="156" s="1"/>
  <c r="G53" i="156"/>
  <c r="G63" i="156" s="1"/>
  <c r="I41" i="156"/>
  <c r="I50" i="156" s="1"/>
  <c r="G41" i="156"/>
  <c r="G50" i="156" s="1"/>
  <c r="H11" i="156"/>
  <c r="I186" i="156" l="1"/>
  <c r="I198" i="156"/>
  <c r="I286" i="156"/>
  <c r="H71" i="37" s="1"/>
  <c r="I283" i="156"/>
  <c r="I298" i="156" s="1"/>
  <c r="G283" i="156"/>
  <c r="G298" i="156" s="1"/>
  <c r="G39" i="37"/>
  <c r="J122" i="157"/>
  <c r="I39" i="37" s="1"/>
  <c r="H10" i="37"/>
  <c r="H11" i="37"/>
  <c r="H301" i="37" s="1"/>
  <c r="H12" i="37"/>
  <c r="H302" i="37" s="1"/>
  <c r="H9" i="37"/>
  <c r="I258" i="156"/>
  <c r="J250" i="156"/>
  <c r="J295" i="156"/>
  <c r="I80" i="37" s="1"/>
  <c r="G80" i="37"/>
  <c r="J293" i="156"/>
  <c r="I78" i="37" s="1"/>
  <c r="G78" i="37"/>
  <c r="H235" i="156"/>
  <c r="H296" i="156"/>
  <c r="J281" i="156"/>
  <c r="H276" i="156"/>
  <c r="J196" i="156"/>
  <c r="J193" i="156"/>
  <c r="H189" i="156"/>
  <c r="J189" i="156" s="1"/>
  <c r="H192" i="156"/>
  <c r="H201" i="156"/>
  <c r="J171" i="156"/>
  <c r="H170" i="156"/>
  <c r="J160" i="156"/>
  <c r="J143" i="156"/>
  <c r="H138" i="156"/>
  <c r="H84" i="156"/>
  <c r="H53" i="156"/>
  <c r="H63" i="156" s="1"/>
  <c r="H66" i="156"/>
  <c r="J289" i="156"/>
  <c r="I74" i="37" s="1"/>
  <c r="J85" i="156"/>
  <c r="J140" i="156"/>
  <c r="J161" i="156"/>
  <c r="J191" i="156"/>
  <c r="J244" i="156"/>
  <c r="I291" i="156"/>
  <c r="H148" i="156"/>
  <c r="H154" i="156" s="1"/>
  <c r="H180" i="156"/>
  <c r="H211" i="156"/>
  <c r="J149" i="156"/>
  <c r="J183" i="156"/>
  <c r="J195" i="156"/>
  <c r="J212" i="156"/>
  <c r="J274" i="156"/>
  <c r="H288" i="156"/>
  <c r="H290" i="156"/>
  <c r="J55" i="156"/>
  <c r="J68" i="156"/>
  <c r="J236" i="156"/>
  <c r="J245" i="156"/>
  <c r="G286" i="156"/>
  <c r="H287" i="156"/>
  <c r="H271" i="156"/>
  <c r="H286" i="156" s="1"/>
  <c r="H220" i="156"/>
  <c r="H232" i="156" s="1"/>
  <c r="H177" i="156"/>
  <c r="H167" i="156"/>
  <c r="H133" i="156"/>
  <c r="J133" i="156" s="1"/>
  <c r="H108" i="156"/>
  <c r="H120" i="156" s="1"/>
  <c r="H93" i="156"/>
  <c r="H75" i="156"/>
  <c r="H81" i="156" l="1"/>
  <c r="J81" i="156" s="1"/>
  <c r="H105" i="156"/>
  <c r="J105" i="156" s="1"/>
  <c r="H174" i="156"/>
  <c r="J174" i="156" s="1"/>
  <c r="H217" i="156"/>
  <c r="J217" i="156" s="1"/>
  <c r="H90" i="156"/>
  <c r="J90" i="156" s="1"/>
  <c r="J180" i="156"/>
  <c r="H186" i="156"/>
  <c r="J186" i="156" s="1"/>
  <c r="J138" i="156"/>
  <c r="H145" i="156"/>
  <c r="J145" i="156" s="1"/>
  <c r="H72" i="156"/>
  <c r="J72" i="156" s="1"/>
  <c r="H208" i="156"/>
  <c r="J208" i="156" s="1"/>
  <c r="H241" i="156"/>
  <c r="J241" i="156" s="1"/>
  <c r="J192" i="156"/>
  <c r="H198" i="156"/>
  <c r="J198" i="156" s="1"/>
  <c r="J276" i="156"/>
  <c r="H283" i="156"/>
  <c r="H13" i="37"/>
  <c r="H83" i="37"/>
  <c r="H76" i="37"/>
  <c r="F83" i="37"/>
  <c r="F71" i="37"/>
  <c r="J296" i="156"/>
  <c r="I81" i="37" s="1"/>
  <c r="G81" i="37"/>
  <c r="J290" i="156"/>
  <c r="I75" i="37" s="1"/>
  <c r="G75" i="37"/>
  <c r="J63" i="156"/>
  <c r="J288" i="156"/>
  <c r="I73" i="37" s="1"/>
  <c r="G73" i="37"/>
  <c r="J286" i="156"/>
  <c r="I71" i="37" s="1"/>
  <c r="G71" i="37"/>
  <c r="J154" i="156"/>
  <c r="J287" i="156"/>
  <c r="I72" i="37" s="1"/>
  <c r="G72" i="37"/>
  <c r="J235" i="156"/>
  <c r="H291" i="156"/>
  <c r="J201" i="156"/>
  <c r="J170" i="156"/>
  <c r="J84" i="156"/>
  <c r="J167" i="156"/>
  <c r="J108" i="156"/>
  <c r="J120" i="156"/>
  <c r="J53" i="156"/>
  <c r="J66" i="156"/>
  <c r="J75" i="156"/>
  <c r="J93" i="156"/>
  <c r="J148" i="156"/>
  <c r="J220" i="156"/>
  <c r="J211" i="156"/>
  <c r="J177" i="156"/>
  <c r="J271" i="156"/>
  <c r="J283" i="156" l="1"/>
  <c r="J298" i="156" s="1"/>
  <c r="I83" i="37" s="1"/>
  <c r="H298" i="156"/>
  <c r="G83" i="37" s="1"/>
  <c r="H303" i="37"/>
  <c r="J291" i="156"/>
  <c r="I76" i="37" s="1"/>
  <c r="G76" i="37"/>
  <c r="J232" i="156"/>
  <c r="H48" i="156" l="1"/>
  <c r="J48" i="156" s="1"/>
  <c r="H43" i="156"/>
  <c r="H45" i="156"/>
  <c r="H47" i="156"/>
  <c r="H42" i="156"/>
  <c r="H256" i="156" s="1"/>
  <c r="H32" i="156"/>
  <c r="J32" i="156" s="1"/>
  <c r="H31" i="156"/>
  <c r="H1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92" i="37" s="1"/>
  <c r="I22" i="156"/>
  <c r="E21" i="156"/>
  <c r="G21" i="156"/>
  <c r="F291" i="37" s="1"/>
  <c r="I21" i="156"/>
  <c r="E20" i="156"/>
  <c r="D11" i="156"/>
  <c r="F11" i="156" s="1"/>
  <c r="C22" i="156"/>
  <c r="B292" i="37" s="1"/>
  <c r="C20" i="156"/>
  <c r="B290" i="37" s="1"/>
  <c r="I38" i="156" l="1"/>
  <c r="I267" i="156" s="1"/>
  <c r="H22" i="37" s="1"/>
  <c r="H292" i="37"/>
  <c r="H300" i="37" s="1"/>
  <c r="D292" i="37"/>
  <c r="H291" i="37"/>
  <c r="H299" i="37" s="1"/>
  <c r="D291" i="37"/>
  <c r="D290" i="37"/>
  <c r="G11" i="37"/>
  <c r="G301" i="37" s="1"/>
  <c r="I301" i="37" s="1"/>
  <c r="J256" i="156"/>
  <c r="I11" i="37" s="1"/>
  <c r="H44" i="156"/>
  <c r="J47" i="156"/>
  <c r="H262" i="156"/>
  <c r="H263" i="156"/>
  <c r="J45" i="156"/>
  <c r="H260" i="156"/>
  <c r="G20" i="156"/>
  <c r="F290" i="37" s="1"/>
  <c r="G26" i="156"/>
  <c r="F296" i="37" s="1"/>
  <c r="I26" i="156"/>
  <c r="I253" i="156"/>
  <c r="H8" i="37" s="1"/>
  <c r="J43" i="156"/>
  <c r="H257" i="156"/>
  <c r="J31" i="156"/>
  <c r="J42" i="156"/>
  <c r="H41" i="156"/>
  <c r="H22" i="156"/>
  <c r="G292" i="37" s="1"/>
  <c r="H10" i="156"/>
  <c r="H17" i="156" s="1"/>
  <c r="I20" i="156"/>
  <c r="J12" i="156"/>
  <c r="H21" i="156"/>
  <c r="G291" i="37" s="1"/>
  <c r="J11" i="156"/>
  <c r="H30" i="156"/>
  <c r="H50" i="156" l="1"/>
  <c r="H38" i="156"/>
  <c r="J38" i="156" s="1"/>
  <c r="J21" i="156"/>
  <c r="I291" i="37" s="1"/>
  <c r="J22" i="156"/>
  <c r="I292" i="37" s="1"/>
  <c r="H290" i="37"/>
  <c r="H298" i="37" s="1"/>
  <c r="H296" i="37"/>
  <c r="G18" i="37"/>
  <c r="G308" i="37" s="1"/>
  <c r="I308" i="37" s="1"/>
  <c r="J263" i="156"/>
  <c r="I18" i="37" s="1"/>
  <c r="G17" i="37"/>
  <c r="G307" i="37" s="1"/>
  <c r="I307" i="37" s="1"/>
  <c r="J262" i="156"/>
  <c r="I17" i="37" s="1"/>
  <c r="G12" i="37"/>
  <c r="G302" i="37" s="1"/>
  <c r="I302" i="37" s="1"/>
  <c r="J257" i="156"/>
  <c r="I12" i="37" s="1"/>
  <c r="G15" i="37"/>
  <c r="G305" i="37" s="1"/>
  <c r="I305" i="37" s="1"/>
  <c r="J260" i="156"/>
  <c r="I15" i="37" s="1"/>
  <c r="J50" i="156"/>
  <c r="J44" i="156"/>
  <c r="J10" i="156"/>
  <c r="J41" i="156"/>
  <c r="H20" i="156"/>
  <c r="G290" i="37" s="1"/>
  <c r="J30" i="156"/>
  <c r="C66" i="156"/>
  <c r="C53" i="156"/>
  <c r="C41" i="156"/>
  <c r="J20" i="156" l="1"/>
  <c r="I290" i="37" s="1"/>
  <c r="H26" i="156"/>
  <c r="J17" i="156"/>
  <c r="D70" i="157"/>
  <c r="F70" i="157" s="1"/>
  <c r="D69" i="157"/>
  <c r="F69" i="157" s="1"/>
  <c r="G296" i="37" l="1"/>
  <c r="J26" i="156"/>
  <c r="I296" i="37" s="1"/>
  <c r="C19" i="57"/>
  <c r="E19" i="57" s="1"/>
  <c r="C12" i="57"/>
  <c r="C11" i="57"/>
  <c r="C10" i="57"/>
  <c r="D9" i="57"/>
  <c r="D23" i="57" s="1"/>
  <c r="D220" i="37" s="1"/>
  <c r="B9" i="57"/>
  <c r="B23" i="57" l="1"/>
  <c r="B220" i="37" s="1"/>
  <c r="B21" i="57"/>
  <c r="B232" i="37" s="1"/>
  <c r="E33" i="57"/>
  <c r="E230" i="37" s="1"/>
  <c r="C33" i="57"/>
  <c r="C230" i="37" s="1"/>
  <c r="C14" i="57"/>
  <c r="E10" i="57"/>
  <c r="E24" i="57" s="1"/>
  <c r="E221" i="37" s="1"/>
  <c r="C24" i="57"/>
  <c r="C221" i="37" s="1"/>
  <c r="C25" i="57"/>
  <c r="C222" i="37" s="1"/>
  <c r="E11" i="57"/>
  <c r="E25" i="57" s="1"/>
  <c r="E222" i="37" s="1"/>
  <c r="C26" i="57"/>
  <c r="C223" i="37" s="1"/>
  <c r="E12" i="57"/>
  <c r="E26" i="57" s="1"/>
  <c r="E223" i="37" s="1"/>
  <c r="D21" i="57"/>
  <c r="D232" i="37" s="1"/>
  <c r="C9" i="57"/>
  <c r="C23" i="57" s="1"/>
  <c r="C220" i="37" s="1"/>
  <c r="E14" i="57" l="1"/>
  <c r="E28" i="57" s="1"/>
  <c r="E225" i="37" s="1"/>
  <c r="C28" i="57"/>
  <c r="C225" i="37" s="1"/>
  <c r="C21" i="57"/>
  <c r="E9" i="57"/>
  <c r="E23" i="57" s="1"/>
  <c r="E220" i="37" s="1"/>
  <c r="C232" i="37" l="1"/>
  <c r="E21" i="57"/>
  <c r="E232" i="37" s="1"/>
  <c r="C12" i="46"/>
  <c r="C11" i="46"/>
  <c r="C10" i="46"/>
  <c r="D9" i="46"/>
  <c r="D23" i="46" s="1"/>
  <c r="D57" i="37" s="1"/>
  <c r="B9" i="46"/>
  <c r="B23" i="46" s="1"/>
  <c r="B57" i="37" s="1"/>
  <c r="D424" i="157"/>
  <c r="D423" i="157"/>
  <c r="D418" i="157"/>
  <c r="D417" i="157"/>
  <c r="D416" i="157"/>
  <c r="D430" i="157" s="1"/>
  <c r="C264" i="37" s="1"/>
  <c r="D415" i="157"/>
  <c r="D429" i="157" s="1"/>
  <c r="C263" i="37" s="1"/>
  <c r="E414" i="157"/>
  <c r="E428" i="157" s="1"/>
  <c r="D262" i="37" s="1"/>
  <c r="C414" i="157"/>
  <c r="C428" i="157" s="1"/>
  <c r="B262" i="37" s="1"/>
  <c r="D438" i="157" l="1"/>
  <c r="C272" i="37" s="1"/>
  <c r="F438" i="157"/>
  <c r="E272" i="37" s="1"/>
  <c r="E10" i="46"/>
  <c r="E24" i="46" s="1"/>
  <c r="E58" i="37" s="1"/>
  <c r="C24" i="46"/>
  <c r="C58" i="37" s="1"/>
  <c r="E11" i="46"/>
  <c r="E25" i="46" s="1"/>
  <c r="E59" i="37" s="1"/>
  <c r="C25" i="46"/>
  <c r="C59" i="37" s="1"/>
  <c r="C26" i="46"/>
  <c r="C60" i="37" s="1"/>
  <c r="E12" i="46"/>
  <c r="E26" i="46" s="1"/>
  <c r="E60" i="37" s="1"/>
  <c r="F423" i="157"/>
  <c r="F437" i="157" s="1"/>
  <c r="E271" i="37" s="1"/>
  <c r="D437" i="157"/>
  <c r="C271" i="37" s="1"/>
  <c r="D419" i="157"/>
  <c r="F418" i="157"/>
  <c r="F432" i="157" s="1"/>
  <c r="E266" i="37" s="1"/>
  <c r="D432" i="157"/>
  <c r="C266" i="37" s="1"/>
  <c r="F431" i="157"/>
  <c r="E265" i="37" s="1"/>
  <c r="D431" i="157"/>
  <c r="C265" i="37" s="1"/>
  <c r="C440" i="157"/>
  <c r="B274" i="37" s="1"/>
  <c r="E440" i="157"/>
  <c r="D274" i="37" s="1"/>
  <c r="B21" i="46"/>
  <c r="B69" i="37" s="1"/>
  <c r="D21" i="46"/>
  <c r="D69" i="37" s="1"/>
  <c r="F415" i="157"/>
  <c r="F429" i="157" s="1"/>
  <c r="E263" i="37" s="1"/>
  <c r="F416" i="157"/>
  <c r="F430" i="157" s="1"/>
  <c r="E264" i="37" s="1"/>
  <c r="C9" i="46"/>
  <c r="C23" i="46" s="1"/>
  <c r="C57" i="37" s="1"/>
  <c r="D414" i="157"/>
  <c r="D428" i="157" s="1"/>
  <c r="C262" i="37" s="1"/>
  <c r="F419" i="157" l="1"/>
  <c r="F433" i="157" s="1"/>
  <c r="E267" i="37" s="1"/>
  <c r="D433" i="157"/>
  <c r="C267" i="37" s="1"/>
  <c r="C21" i="46"/>
  <c r="E9" i="46"/>
  <c r="E23" i="46" s="1"/>
  <c r="E57" i="37" s="1"/>
  <c r="F414" i="157"/>
  <c r="F428" i="157" s="1"/>
  <c r="E262" i="37" s="1"/>
  <c r="C69" i="37" l="1"/>
  <c r="E21" i="46"/>
  <c r="E69" i="37" s="1"/>
  <c r="D440" i="157"/>
  <c r="C274" i="37" s="1"/>
  <c r="F440" i="157"/>
  <c r="E274" i="37" s="1"/>
  <c r="D387" i="157"/>
  <c r="D401" i="157" s="1"/>
  <c r="C250" i="37" s="1"/>
  <c r="D386" i="157"/>
  <c r="D400" i="157" s="1"/>
  <c r="C249" i="37" s="1"/>
  <c r="E385" i="157"/>
  <c r="C385" i="157"/>
  <c r="D360" i="157"/>
  <c r="D359" i="157"/>
  <c r="D373" i="157" s="1"/>
  <c r="C237" i="37" s="1"/>
  <c r="D358" i="157"/>
  <c r="D372" i="157" s="1"/>
  <c r="C236" i="37" s="1"/>
  <c r="D357" i="157"/>
  <c r="D371" i="157" s="1"/>
  <c r="C235" i="37" s="1"/>
  <c r="E356" i="157"/>
  <c r="E370" i="157" s="1"/>
  <c r="D234" i="37" s="1"/>
  <c r="C356" i="157"/>
  <c r="C370" i="157" s="1"/>
  <c r="B234" i="37" s="1"/>
  <c r="D331" i="157"/>
  <c r="D330" i="157"/>
  <c r="D344" i="157" s="1"/>
  <c r="C209" i="37" s="1"/>
  <c r="D329" i="157"/>
  <c r="D343" i="157" s="1"/>
  <c r="C208" i="37" s="1"/>
  <c r="D328" i="157"/>
  <c r="D342" i="157" s="1"/>
  <c r="C207" i="37" s="1"/>
  <c r="E327" i="157"/>
  <c r="E341" i="157" s="1"/>
  <c r="D206" i="37" s="1"/>
  <c r="C327" i="157"/>
  <c r="D298" i="157"/>
  <c r="D297" i="157"/>
  <c r="D313" i="157" s="1"/>
  <c r="C193" i="37" s="1"/>
  <c r="D296" i="157"/>
  <c r="D312" i="157" s="1"/>
  <c r="C192" i="37" s="1"/>
  <c r="D295" i="157"/>
  <c r="D311" i="157" s="1"/>
  <c r="C191" i="37" s="1"/>
  <c r="E294" i="157"/>
  <c r="E310" i="157" s="1"/>
  <c r="D190" i="37" s="1"/>
  <c r="C294" i="157"/>
  <c r="C310" i="157" s="1"/>
  <c r="B190" i="37" s="1"/>
  <c r="D271" i="157"/>
  <c r="D265" i="157"/>
  <c r="D264" i="157"/>
  <c r="D280" i="157" s="1"/>
  <c r="C177" i="37" s="1"/>
  <c r="D263" i="157"/>
  <c r="D279" i="157" s="1"/>
  <c r="C176" i="37" s="1"/>
  <c r="D262" i="157"/>
  <c r="D278" i="157" s="1"/>
  <c r="C175" i="37" s="1"/>
  <c r="E261" i="157"/>
  <c r="E277" i="157" s="1"/>
  <c r="D174" i="37" s="1"/>
  <c r="C261" i="157"/>
  <c r="D236" i="157"/>
  <c r="D235" i="157"/>
  <c r="D249" i="157" s="1"/>
  <c r="C133" i="37" s="1"/>
  <c r="D234" i="157"/>
  <c r="D248" i="157" s="1"/>
  <c r="C132" i="37" s="1"/>
  <c r="D233" i="157"/>
  <c r="D247" i="157" s="1"/>
  <c r="C131" i="37" s="1"/>
  <c r="E232" i="157"/>
  <c r="E246" i="157" s="1"/>
  <c r="D130" i="37" s="1"/>
  <c r="C232" i="157"/>
  <c r="E399" i="157" l="1"/>
  <c r="D248" i="37" s="1"/>
  <c r="E411" i="157"/>
  <c r="D260" i="37" s="1"/>
  <c r="C399" i="157"/>
  <c r="B248" i="37" s="1"/>
  <c r="C411" i="157"/>
  <c r="B260" i="37" s="1"/>
  <c r="C341" i="157"/>
  <c r="B206" i="37" s="1"/>
  <c r="C353" i="157"/>
  <c r="B218" i="37" s="1"/>
  <c r="C291" i="157"/>
  <c r="B188" i="37" s="1"/>
  <c r="C277" i="157"/>
  <c r="B174" i="37" s="1"/>
  <c r="D374" i="157"/>
  <c r="C238" i="37" s="1"/>
  <c r="F360" i="157"/>
  <c r="F374" i="157" s="1"/>
  <c r="E238" i="37" s="1"/>
  <c r="D345" i="157"/>
  <c r="C210" i="37" s="1"/>
  <c r="F331" i="157"/>
  <c r="F345" i="157" s="1"/>
  <c r="E210" i="37" s="1"/>
  <c r="F298" i="157"/>
  <c r="F314" i="157" s="1"/>
  <c r="E194" i="37" s="1"/>
  <c r="D314" i="157"/>
  <c r="C194" i="37" s="1"/>
  <c r="F265" i="157"/>
  <c r="F281" i="157" s="1"/>
  <c r="E178" i="37" s="1"/>
  <c r="D281" i="157"/>
  <c r="C178" i="37" s="1"/>
  <c r="F271" i="157"/>
  <c r="F287" i="157" s="1"/>
  <c r="E184" i="37" s="1"/>
  <c r="D287" i="157"/>
  <c r="C184" i="37" s="1"/>
  <c r="E291" i="157"/>
  <c r="D188" i="37" s="1"/>
  <c r="D266" i="157"/>
  <c r="D282" i="157" s="1"/>
  <c r="C179" i="37" s="1"/>
  <c r="C246" i="157"/>
  <c r="B130" i="37" s="1"/>
  <c r="C258" i="157"/>
  <c r="B142" i="37" s="1"/>
  <c r="F236" i="157"/>
  <c r="F250" i="157" s="1"/>
  <c r="E134" i="37" s="1"/>
  <c r="D250" i="157"/>
  <c r="C134" i="37" s="1"/>
  <c r="E353" i="157"/>
  <c r="D218" i="37" s="1"/>
  <c r="E324" i="157"/>
  <c r="D204" i="37" s="1"/>
  <c r="E258" i="157"/>
  <c r="D142" i="37" s="1"/>
  <c r="C382" i="157"/>
  <c r="B246" i="37" s="1"/>
  <c r="C324" i="157"/>
  <c r="B204" i="37" s="1"/>
  <c r="F233" i="157"/>
  <c r="F247" i="157" s="1"/>
  <c r="E131" i="37" s="1"/>
  <c r="F262" i="157"/>
  <c r="F278" i="157" s="1"/>
  <c r="E175" i="37" s="1"/>
  <c r="F297" i="157"/>
  <c r="F313" i="157" s="1"/>
  <c r="E193" i="37" s="1"/>
  <c r="F387" i="157"/>
  <c r="F401" i="157" s="1"/>
  <c r="E250" i="37" s="1"/>
  <c r="F234" i="157"/>
  <c r="F248" i="157" s="1"/>
  <c r="E132" i="37" s="1"/>
  <c r="F263" i="157"/>
  <c r="F279" i="157" s="1"/>
  <c r="E176" i="37" s="1"/>
  <c r="F328" i="157"/>
  <c r="F342" i="157" s="1"/>
  <c r="E207" i="37" s="1"/>
  <c r="F357" i="157"/>
  <c r="F371" i="157" s="1"/>
  <c r="E235" i="37" s="1"/>
  <c r="F235" i="157"/>
  <c r="F249" i="157" s="1"/>
  <c r="E133" i="37" s="1"/>
  <c r="F295" i="157"/>
  <c r="F311" i="157" s="1"/>
  <c r="E191" i="37" s="1"/>
  <c r="F329" i="157"/>
  <c r="F343" i="157" s="1"/>
  <c r="E208" i="37" s="1"/>
  <c r="F358" i="157"/>
  <c r="F372" i="157" s="1"/>
  <c r="E236" i="37" s="1"/>
  <c r="F296" i="157"/>
  <c r="F312" i="157" s="1"/>
  <c r="E192" i="37" s="1"/>
  <c r="F330" i="157"/>
  <c r="F344" i="157" s="1"/>
  <c r="E209" i="37" s="1"/>
  <c r="F359" i="157"/>
  <c r="F373" i="157" s="1"/>
  <c r="E237" i="37" s="1"/>
  <c r="D385" i="157"/>
  <c r="F386" i="157"/>
  <c r="F400" i="157" s="1"/>
  <c r="E249" i="37" s="1"/>
  <c r="D356" i="157"/>
  <c r="D370" i="157" s="1"/>
  <c r="C234" i="37" s="1"/>
  <c r="D327" i="157"/>
  <c r="D341" i="157" s="1"/>
  <c r="C206" i="37" s="1"/>
  <c r="D294" i="157"/>
  <c r="D310" i="157" s="1"/>
  <c r="C190" i="37" s="1"/>
  <c r="D261" i="157"/>
  <c r="D277" i="157" s="1"/>
  <c r="C174" i="37" s="1"/>
  <c r="F264" i="157"/>
  <c r="F280" i="157" s="1"/>
  <c r="E177" i="37" s="1"/>
  <c r="D232" i="157"/>
  <c r="D246" i="157" s="1"/>
  <c r="C130" i="37" s="1"/>
  <c r="D399" i="157" l="1"/>
  <c r="C248" i="37" s="1"/>
  <c r="E382" i="157"/>
  <c r="D246" i="37" s="1"/>
  <c r="F266" i="157"/>
  <c r="F282" i="157" s="1"/>
  <c r="E179" i="37" s="1"/>
  <c r="D382" i="157"/>
  <c r="C246" i="37" s="1"/>
  <c r="F385" i="157"/>
  <c r="F399" i="157" s="1"/>
  <c r="E248" i="37" s="1"/>
  <c r="F356" i="157"/>
  <c r="F370" i="157" s="1"/>
  <c r="E234" i="37" s="1"/>
  <c r="F327" i="157"/>
  <c r="F341" i="157" s="1"/>
  <c r="E206" i="37" s="1"/>
  <c r="F294" i="157"/>
  <c r="F310" i="157" s="1"/>
  <c r="E190" i="37" s="1"/>
  <c r="F261" i="157"/>
  <c r="F277" i="157" s="1"/>
  <c r="E174" i="37" s="1"/>
  <c r="F232" i="157"/>
  <c r="F246" i="157" s="1"/>
  <c r="E130" i="37" s="1"/>
  <c r="D204" i="157"/>
  <c r="D219" i="157" s="1"/>
  <c r="C104" i="37" s="1"/>
  <c r="D203" i="157"/>
  <c r="D218" i="157" s="1"/>
  <c r="C103" i="37" s="1"/>
  <c r="D202" i="157"/>
  <c r="D217" i="157" s="1"/>
  <c r="C102" i="37" s="1"/>
  <c r="E201" i="157"/>
  <c r="C201" i="157"/>
  <c r="E188" i="157"/>
  <c r="D89" i="37" s="1"/>
  <c r="C188" i="157"/>
  <c r="B89" i="37" s="1"/>
  <c r="E187" i="157"/>
  <c r="D88" i="37" s="1"/>
  <c r="C187" i="157"/>
  <c r="B88" i="37" s="1"/>
  <c r="E186" i="157"/>
  <c r="D87" i="37" s="1"/>
  <c r="C186" i="157"/>
  <c r="B87" i="37" s="1"/>
  <c r="E185" i="157"/>
  <c r="D86" i="37" s="1"/>
  <c r="C185" i="157"/>
  <c r="B86" i="37" s="1"/>
  <c r="D177" i="157"/>
  <c r="D176" i="157"/>
  <c r="E175" i="157"/>
  <c r="C175" i="157"/>
  <c r="D169" i="157"/>
  <c r="D194" i="157" s="1"/>
  <c r="C95" i="37" s="1"/>
  <c r="D163" i="157"/>
  <c r="F163" i="157" s="1"/>
  <c r="D162" i="157"/>
  <c r="D161" i="157"/>
  <c r="D160" i="157"/>
  <c r="E159" i="157"/>
  <c r="C159" i="157"/>
  <c r="C216" i="157" l="1"/>
  <c r="B101" i="37" s="1"/>
  <c r="F411" i="157"/>
  <c r="E260" i="37" s="1"/>
  <c r="D411" i="157"/>
  <c r="C260" i="37" s="1"/>
  <c r="F382" i="157"/>
  <c r="E246" i="37" s="1"/>
  <c r="F353" i="157"/>
  <c r="E218" i="37" s="1"/>
  <c r="D353" i="157"/>
  <c r="C218" i="37" s="1"/>
  <c r="F324" i="157"/>
  <c r="E204" i="37" s="1"/>
  <c r="D324" i="157"/>
  <c r="C204" i="37" s="1"/>
  <c r="F291" i="157"/>
  <c r="E188" i="37" s="1"/>
  <c r="D291" i="157"/>
  <c r="C188" i="37" s="1"/>
  <c r="E216" i="157"/>
  <c r="D101" i="37" s="1"/>
  <c r="C198" i="157"/>
  <c r="B99" i="37" s="1"/>
  <c r="F258" i="157"/>
  <c r="E142" i="37" s="1"/>
  <c r="D258" i="157"/>
  <c r="C142" i="37" s="1"/>
  <c r="F169" i="157"/>
  <c r="F194" i="157" s="1"/>
  <c r="E95" i="37" s="1"/>
  <c r="D164" i="157"/>
  <c r="E229" i="157"/>
  <c r="D114" i="37" s="1"/>
  <c r="E198" i="157"/>
  <c r="D99" i="37" s="1"/>
  <c r="E184" i="157"/>
  <c r="D85" i="37" s="1"/>
  <c r="F162" i="157"/>
  <c r="F203" i="157"/>
  <c r="D188" i="157"/>
  <c r="C89" i="37" s="1"/>
  <c r="F204" i="157"/>
  <c r="F160" i="157"/>
  <c r="F176" i="157"/>
  <c r="F161" i="157"/>
  <c r="F177" i="157"/>
  <c r="F202" i="157"/>
  <c r="D201" i="157"/>
  <c r="D216" i="157" s="1"/>
  <c r="C101" i="37" s="1"/>
  <c r="C184" i="157"/>
  <c r="B85" i="37" s="1"/>
  <c r="D186" i="157"/>
  <c r="C87" i="37" s="1"/>
  <c r="D187" i="157"/>
  <c r="C88" i="37" s="1"/>
  <c r="D185" i="157"/>
  <c r="C86" i="37" s="1"/>
  <c r="D175" i="157"/>
  <c r="D159" i="157"/>
  <c r="F217" i="157" l="1"/>
  <c r="E102" i="37" s="1"/>
  <c r="F219" i="157"/>
  <c r="E104" i="37" s="1"/>
  <c r="F218" i="157"/>
  <c r="E103" i="37" s="1"/>
  <c r="F164" i="157"/>
  <c r="F189" i="157" s="1"/>
  <c r="E90" i="37" s="1"/>
  <c r="D189" i="157"/>
  <c r="C90" i="37" s="1"/>
  <c r="F188" i="157"/>
  <c r="E89" i="37" s="1"/>
  <c r="F201" i="157"/>
  <c r="F185" i="157"/>
  <c r="E86" i="37" s="1"/>
  <c r="F187" i="157"/>
  <c r="E88" i="37" s="1"/>
  <c r="F186" i="157"/>
  <c r="E87" i="37" s="1"/>
  <c r="D184" i="157"/>
  <c r="C85" i="37" s="1"/>
  <c r="F175" i="157"/>
  <c r="F159" i="157"/>
  <c r="F216" i="157" l="1"/>
  <c r="E101" i="37" s="1"/>
  <c r="D198" i="157"/>
  <c r="C99" i="37" s="1"/>
  <c r="F198" i="157"/>
  <c r="E99" i="37" s="1"/>
  <c r="F184" i="157"/>
  <c r="E85" i="37" s="1"/>
  <c r="E146" i="157" l="1"/>
  <c r="D45" i="37" s="1"/>
  <c r="C146" i="157"/>
  <c r="B45" i="37" s="1"/>
  <c r="E145" i="157"/>
  <c r="D44" i="37" s="1"/>
  <c r="C145" i="157"/>
  <c r="B44" i="37" s="1"/>
  <c r="E144" i="157"/>
  <c r="D43" i="37" s="1"/>
  <c r="C144" i="157"/>
  <c r="B43" i="37" s="1"/>
  <c r="E143" i="157"/>
  <c r="D42" i="37" s="1"/>
  <c r="C143" i="157"/>
  <c r="B42" i="37" s="1"/>
  <c r="E126" i="157"/>
  <c r="C126" i="157"/>
  <c r="D130" i="157"/>
  <c r="D129" i="157"/>
  <c r="D128" i="157"/>
  <c r="D127" i="157"/>
  <c r="C156" i="157" l="1"/>
  <c r="B55" i="37" s="1"/>
  <c r="E142" i="157"/>
  <c r="D41" i="37" s="1"/>
  <c r="E156" i="157"/>
  <c r="D55" i="37" s="1"/>
  <c r="F129" i="157"/>
  <c r="D146" i="157"/>
  <c r="C45" i="37" s="1"/>
  <c r="F127" i="157"/>
  <c r="C142" i="157"/>
  <c r="B41" i="37" s="1"/>
  <c r="F128" i="157"/>
  <c r="D143" i="157"/>
  <c r="C42" i="37" s="1"/>
  <c r="D145" i="157"/>
  <c r="C44" i="37" s="1"/>
  <c r="D144" i="157"/>
  <c r="C43" i="37" s="1"/>
  <c r="D126" i="157"/>
  <c r="F156" i="157" l="1"/>
  <c r="E55" i="37" s="1"/>
  <c r="D156" i="157"/>
  <c r="C55" i="37" s="1"/>
  <c r="D142" i="157"/>
  <c r="F144" i="157"/>
  <c r="E43" i="37" s="1"/>
  <c r="F145" i="157"/>
  <c r="E44" i="37" s="1"/>
  <c r="F143" i="157"/>
  <c r="E42" i="37" s="1"/>
  <c r="F126" i="157"/>
  <c r="F142" i="157" l="1"/>
  <c r="E41" i="37" s="1"/>
  <c r="C41" i="37"/>
  <c r="F301" i="37"/>
  <c r="F302" i="37"/>
  <c r="H297" i="37"/>
  <c r="D102" i="157"/>
  <c r="D101" i="157"/>
  <c r="E100" i="157"/>
  <c r="C100" i="157"/>
  <c r="D94" i="157"/>
  <c r="D93" i="157"/>
  <c r="D91" i="157"/>
  <c r="D87" i="157"/>
  <c r="D86" i="157"/>
  <c r="D78" i="157"/>
  <c r="D77" i="157"/>
  <c r="E76" i="157"/>
  <c r="C76" i="157"/>
  <c r="D67" i="157"/>
  <c r="F67" i="157" s="1"/>
  <c r="E113" i="157"/>
  <c r="D65" i="157"/>
  <c r="D64" i="157"/>
  <c r="E63" i="157"/>
  <c r="C63" i="157"/>
  <c r="E52" i="157"/>
  <c r="D54" i="157"/>
  <c r="D53" i="157"/>
  <c r="C52" i="157"/>
  <c r="D44" i="157"/>
  <c r="D43" i="157"/>
  <c r="E42" i="157"/>
  <c r="D36" i="157"/>
  <c r="F36" i="157" s="1"/>
  <c r="D35" i="157"/>
  <c r="D30" i="157"/>
  <c r="D29" i="157"/>
  <c r="D28" i="157"/>
  <c r="D27" i="157"/>
  <c r="E26" i="157"/>
  <c r="C26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85" i="157" l="1"/>
  <c r="D30" i="37"/>
  <c r="C108" i="157"/>
  <c r="B25" i="37" s="1"/>
  <c r="E108" i="157"/>
  <c r="D111" i="157"/>
  <c r="D112" i="157"/>
  <c r="F93" i="157"/>
  <c r="D117" i="157"/>
  <c r="F94" i="157"/>
  <c r="D118" i="157"/>
  <c r="D110" i="157"/>
  <c r="D115" i="157"/>
  <c r="D109" i="157"/>
  <c r="F91" i="157"/>
  <c r="D89" i="157"/>
  <c r="F35" i="157"/>
  <c r="D31" i="157"/>
  <c r="F17" i="157"/>
  <c r="D15" i="157"/>
  <c r="F15" i="157" s="1"/>
  <c r="F11" i="157"/>
  <c r="F77" i="157"/>
  <c r="F87" i="157"/>
  <c r="F12" i="157"/>
  <c r="F30" i="157"/>
  <c r="F78" i="157"/>
  <c r="F13" i="157"/>
  <c r="F27" i="157"/>
  <c r="F43" i="157"/>
  <c r="F53" i="157"/>
  <c r="F64" i="157"/>
  <c r="F14" i="157"/>
  <c r="F28" i="157"/>
  <c r="F44" i="157"/>
  <c r="F54" i="157"/>
  <c r="F65" i="157"/>
  <c r="F86" i="157"/>
  <c r="F102" i="157"/>
  <c r="D100" i="157"/>
  <c r="F101" i="157"/>
  <c r="D76" i="157"/>
  <c r="D63" i="157"/>
  <c r="D66" i="157"/>
  <c r="F66" i="157" s="1"/>
  <c r="D52" i="157"/>
  <c r="D42" i="157"/>
  <c r="D26" i="157"/>
  <c r="D10" i="157"/>
  <c r="F85" i="157" l="1"/>
  <c r="C27" i="37"/>
  <c r="F110" i="157"/>
  <c r="E27" i="37" s="1"/>
  <c r="C35" i="37"/>
  <c r="F118" i="157"/>
  <c r="E35" i="37" s="1"/>
  <c r="C29" i="37"/>
  <c r="F112" i="157"/>
  <c r="E29" i="37" s="1"/>
  <c r="C26" i="37"/>
  <c r="F109" i="157"/>
  <c r="E26" i="37" s="1"/>
  <c r="C28" i="37"/>
  <c r="F111" i="157"/>
  <c r="E28" i="37" s="1"/>
  <c r="C32" i="37"/>
  <c r="F115" i="157"/>
  <c r="E32" i="37" s="1"/>
  <c r="C34" i="37"/>
  <c r="F117" i="157"/>
  <c r="E34" i="37" s="1"/>
  <c r="D25" i="37"/>
  <c r="E122" i="157"/>
  <c r="D39" i="37" s="1"/>
  <c r="C122" i="157"/>
  <c r="B39" i="37" s="1"/>
  <c r="D108" i="157"/>
  <c r="C25" i="37" s="1"/>
  <c r="F89" i="157"/>
  <c r="D113" i="157"/>
  <c r="F31" i="157"/>
  <c r="F100" i="157"/>
  <c r="F76" i="157"/>
  <c r="F63" i="157"/>
  <c r="F52" i="157"/>
  <c r="F42" i="157"/>
  <c r="F26" i="157"/>
  <c r="F10" i="157"/>
  <c r="C30" i="37" l="1"/>
  <c r="F113" i="157"/>
  <c r="E30" i="37" s="1"/>
  <c r="F108" i="157"/>
  <c r="E25" i="37" s="1"/>
  <c r="D122" i="157"/>
  <c r="C39" i="37" s="1"/>
  <c r="E39" i="37"/>
  <c r="B286" i="37" l="1"/>
  <c r="B285" i="37"/>
  <c r="B283" i="37"/>
  <c r="E424" i="156"/>
  <c r="D280" i="37" s="1"/>
  <c r="C424" i="156"/>
  <c r="B280" i="37" s="1"/>
  <c r="E423" i="156"/>
  <c r="D279" i="37" s="1"/>
  <c r="C423" i="156"/>
  <c r="B279" i="37" s="1"/>
  <c r="E422" i="156"/>
  <c r="D278" i="37" s="1"/>
  <c r="C422" i="156"/>
  <c r="B278" i="37" s="1"/>
  <c r="E421" i="156"/>
  <c r="D277" i="37" s="1"/>
  <c r="C421" i="156"/>
  <c r="B277" i="37" s="1"/>
  <c r="D410" i="156" l="1"/>
  <c r="F410" i="156" s="1"/>
  <c r="D409" i="156"/>
  <c r="D408" i="156"/>
  <c r="D407" i="156"/>
  <c r="E406" i="156"/>
  <c r="C406" i="156"/>
  <c r="F407" i="156" l="1"/>
  <c r="C425" i="156"/>
  <c r="B281" i="37" s="1"/>
  <c r="F409" i="156"/>
  <c r="E425" i="156"/>
  <c r="D281" i="37" s="1"/>
  <c r="D406" i="156"/>
  <c r="F408" i="156"/>
  <c r="F406" i="156" l="1"/>
  <c r="E392" i="156" l="1"/>
  <c r="E432" i="156" s="1"/>
  <c r="D288" i="37" s="1"/>
  <c r="C392" i="156"/>
  <c r="C432" i="156" s="1"/>
  <c r="D396" i="156"/>
  <c r="D395" i="156"/>
  <c r="D394" i="156"/>
  <c r="D393" i="156"/>
  <c r="E387" i="156"/>
  <c r="D170" i="37" s="1"/>
  <c r="C387" i="156"/>
  <c r="B170" i="37" s="1"/>
  <c r="E386" i="156"/>
  <c r="D169" i="37" s="1"/>
  <c r="C386" i="156"/>
  <c r="B169" i="37" s="1"/>
  <c r="E384" i="156"/>
  <c r="D167" i="37" s="1"/>
  <c r="C384" i="156"/>
  <c r="B167" i="37" s="1"/>
  <c r="E381" i="156"/>
  <c r="D164" i="37" s="1"/>
  <c r="C381" i="156"/>
  <c r="B164" i="37" s="1"/>
  <c r="E380" i="156"/>
  <c r="D163" i="37" s="1"/>
  <c r="C380" i="156"/>
  <c r="B163" i="37" s="1"/>
  <c r="E379" i="156"/>
  <c r="D162" i="37" s="1"/>
  <c r="C379" i="156"/>
  <c r="B162" i="37" s="1"/>
  <c r="E378" i="156"/>
  <c r="D161" i="37" s="1"/>
  <c r="C378" i="156"/>
  <c r="B161" i="37" s="1"/>
  <c r="C285" i="37" l="1"/>
  <c r="D423" i="156"/>
  <c r="E420" i="156"/>
  <c r="D276" i="37" s="1"/>
  <c r="F396" i="156"/>
  <c r="D424" i="156"/>
  <c r="F393" i="156"/>
  <c r="D421" i="156"/>
  <c r="C286" i="37"/>
  <c r="F394" i="156"/>
  <c r="D422" i="156"/>
  <c r="C283" i="37"/>
  <c r="C420" i="156"/>
  <c r="B276" i="37" s="1"/>
  <c r="D392" i="156"/>
  <c r="D420" i="156" s="1"/>
  <c r="C278" i="37" l="1"/>
  <c r="F422" i="156"/>
  <c r="E278" i="37" s="1"/>
  <c r="C277" i="37"/>
  <c r="F421" i="156"/>
  <c r="E277" i="37" s="1"/>
  <c r="C279" i="37"/>
  <c r="F423" i="156"/>
  <c r="E279" i="37" s="1"/>
  <c r="C276" i="37"/>
  <c r="F420" i="156"/>
  <c r="E276" i="37" s="1"/>
  <c r="C280" i="37"/>
  <c r="F424" i="156"/>
  <c r="E280" i="37" s="1"/>
  <c r="B288" i="37"/>
  <c r="E285" i="37"/>
  <c r="E283" i="37"/>
  <c r="E286" i="37"/>
  <c r="D425" i="156"/>
  <c r="F392" i="156"/>
  <c r="C281" i="37" l="1"/>
  <c r="F425" i="156"/>
  <c r="E281" i="37" s="1"/>
  <c r="F432" i="156"/>
  <c r="D432" i="156"/>
  <c r="C288" i="37" s="1"/>
  <c r="E357" i="156" l="1"/>
  <c r="D154" i="37" s="1"/>
  <c r="C357" i="156"/>
  <c r="B154" i="37" s="1"/>
  <c r="E356" i="156"/>
  <c r="D153" i="37" s="1"/>
  <c r="C356" i="156"/>
  <c r="B153" i="37" s="1"/>
  <c r="E354" i="156"/>
  <c r="D151" i="37" s="1"/>
  <c r="C354" i="156"/>
  <c r="B151" i="37" s="1"/>
  <c r="E351" i="156"/>
  <c r="D148" i="37" s="1"/>
  <c r="C351" i="156"/>
  <c r="B148" i="37" s="1"/>
  <c r="E350" i="156"/>
  <c r="D147" i="37" s="1"/>
  <c r="C350" i="156"/>
  <c r="B147" i="37" s="1"/>
  <c r="E349" i="156"/>
  <c r="D146" i="37" s="1"/>
  <c r="C349" i="156"/>
  <c r="B146" i="37" s="1"/>
  <c r="E348" i="156"/>
  <c r="D145" i="37" s="1"/>
  <c r="C348" i="156"/>
  <c r="B145" i="37" s="1"/>
  <c r="E326" i="156"/>
  <c r="D126" i="37" s="1"/>
  <c r="C326" i="156"/>
  <c r="B126" i="37" s="1"/>
  <c r="E325" i="156"/>
  <c r="D125" i="37" s="1"/>
  <c r="C325" i="156"/>
  <c r="B125" i="37" s="1"/>
  <c r="E323" i="156"/>
  <c r="D123" i="37" s="1"/>
  <c r="C323" i="156"/>
  <c r="B123" i="37" s="1"/>
  <c r="E320" i="156"/>
  <c r="D120" i="37" s="1"/>
  <c r="C320" i="156"/>
  <c r="B120" i="37" s="1"/>
  <c r="E319" i="156"/>
  <c r="D119" i="37" s="1"/>
  <c r="C319" i="156"/>
  <c r="B119" i="37" s="1"/>
  <c r="E318" i="156"/>
  <c r="D118" i="37" s="1"/>
  <c r="C318" i="156"/>
  <c r="B118" i="37" s="1"/>
  <c r="E317" i="156"/>
  <c r="D117" i="37" s="1"/>
  <c r="C317" i="156"/>
  <c r="B117" i="37" s="1"/>
  <c r="E296" i="156"/>
  <c r="D81" i="37" s="1"/>
  <c r="C296" i="156"/>
  <c r="B81" i="37" s="1"/>
  <c r="E295" i="156"/>
  <c r="D80" i="37" s="1"/>
  <c r="C295" i="156"/>
  <c r="B80" i="37" s="1"/>
  <c r="E293" i="156"/>
  <c r="D78" i="37" s="1"/>
  <c r="C293" i="156"/>
  <c r="B78" i="37" s="1"/>
  <c r="E290" i="156"/>
  <c r="D75" i="37" s="1"/>
  <c r="C290" i="156"/>
  <c r="B75" i="37" s="1"/>
  <c r="E289" i="156"/>
  <c r="D74" i="37" s="1"/>
  <c r="C289" i="156"/>
  <c r="B74" i="37" s="1"/>
  <c r="E288" i="156"/>
  <c r="D73" i="37" s="1"/>
  <c r="C288" i="156"/>
  <c r="B73" i="37" s="1"/>
  <c r="E287" i="156"/>
  <c r="D72" i="37" s="1"/>
  <c r="C287" i="156"/>
  <c r="B72" i="37" s="1"/>
  <c r="D305" i="37" l="1"/>
  <c r="B305" i="37"/>
  <c r="D367" i="156"/>
  <c r="F367" i="156" s="1"/>
  <c r="D366" i="156"/>
  <c r="D365" i="156"/>
  <c r="D364" i="156"/>
  <c r="E363" i="156"/>
  <c r="C363" i="156"/>
  <c r="C389" i="156" s="1"/>
  <c r="B172" i="37" s="1"/>
  <c r="E331" i="156"/>
  <c r="C331" i="156"/>
  <c r="D335" i="156"/>
  <c r="D334" i="156"/>
  <c r="D333" i="156"/>
  <c r="D332" i="156"/>
  <c r="E301" i="156"/>
  <c r="C301" i="156"/>
  <c r="D305" i="156"/>
  <c r="D304" i="156"/>
  <c r="D303" i="156"/>
  <c r="D302" i="156"/>
  <c r="E316" i="156" l="1"/>
  <c r="D116" i="37" s="1"/>
  <c r="E328" i="156"/>
  <c r="D128" i="37" s="1"/>
  <c r="E377" i="156"/>
  <c r="D160" i="37" s="1"/>
  <c r="E389" i="156"/>
  <c r="D172" i="37" s="1"/>
  <c r="E347" i="156"/>
  <c r="D144" i="37" s="1"/>
  <c r="C316" i="156"/>
  <c r="B116" i="37" s="1"/>
  <c r="C328" i="156"/>
  <c r="B128" i="37" s="1"/>
  <c r="E382" i="156"/>
  <c r="D165" i="37" s="1"/>
  <c r="E352" i="156"/>
  <c r="D149" i="37" s="1"/>
  <c r="E321" i="156"/>
  <c r="D121" i="37" s="1"/>
  <c r="C352" i="156"/>
  <c r="B149" i="37" s="1"/>
  <c r="C321" i="156"/>
  <c r="B121" i="37" s="1"/>
  <c r="D384" i="156"/>
  <c r="C167" i="37" s="1"/>
  <c r="D325" i="156"/>
  <c r="C125" i="37" s="1"/>
  <c r="C347" i="156"/>
  <c r="B144" i="37" s="1"/>
  <c r="C377" i="156"/>
  <c r="B160" i="37" s="1"/>
  <c r="C382" i="156"/>
  <c r="B165" i="37" s="1"/>
  <c r="D326" i="156"/>
  <c r="C126" i="37" s="1"/>
  <c r="D349" i="156"/>
  <c r="C146" i="37" s="1"/>
  <c r="D381" i="156"/>
  <c r="C164" i="37" s="1"/>
  <c r="F366" i="156"/>
  <c r="F380" i="156" s="1"/>
  <c r="E163" i="37" s="1"/>
  <c r="D380" i="156"/>
  <c r="C163" i="37" s="1"/>
  <c r="F386" i="156"/>
  <c r="E169" i="37" s="1"/>
  <c r="D386" i="156"/>
  <c r="C169" i="37" s="1"/>
  <c r="F364" i="156"/>
  <c r="F378" i="156" s="1"/>
  <c r="E161" i="37" s="1"/>
  <c r="D378" i="156"/>
  <c r="C161" i="37" s="1"/>
  <c r="F387" i="156"/>
  <c r="E170" i="37" s="1"/>
  <c r="D387" i="156"/>
  <c r="C170" i="37" s="1"/>
  <c r="F365" i="156"/>
  <c r="F379" i="156" s="1"/>
  <c r="E162" i="37" s="1"/>
  <c r="D379" i="156"/>
  <c r="C162" i="37" s="1"/>
  <c r="F334" i="156"/>
  <c r="F350" i="156" s="1"/>
  <c r="E147" i="37" s="1"/>
  <c r="D350" i="156"/>
  <c r="C147" i="37" s="1"/>
  <c r="F335" i="156"/>
  <c r="F351" i="156" s="1"/>
  <c r="E148" i="37" s="1"/>
  <c r="D351" i="156"/>
  <c r="C148" i="37" s="1"/>
  <c r="F356" i="156"/>
  <c r="E153" i="37" s="1"/>
  <c r="D356" i="156"/>
  <c r="C153" i="37" s="1"/>
  <c r="F332" i="156"/>
  <c r="F348" i="156" s="1"/>
  <c r="E145" i="37" s="1"/>
  <c r="D348" i="156"/>
  <c r="C145" i="37" s="1"/>
  <c r="F357" i="156"/>
  <c r="E154" i="37" s="1"/>
  <c r="D357" i="156"/>
  <c r="C154" i="37" s="1"/>
  <c r="D354" i="156"/>
  <c r="C151" i="37" s="1"/>
  <c r="F305" i="156"/>
  <c r="F320" i="156" s="1"/>
  <c r="E120" i="37" s="1"/>
  <c r="D320" i="156"/>
  <c r="C120" i="37" s="1"/>
  <c r="F303" i="156"/>
  <c r="F318" i="156" s="1"/>
  <c r="E118" i="37" s="1"/>
  <c r="D318" i="156"/>
  <c r="C118" i="37" s="1"/>
  <c r="F323" i="156"/>
  <c r="E123" i="37" s="1"/>
  <c r="D323" i="156"/>
  <c r="C123" i="37" s="1"/>
  <c r="F302" i="156"/>
  <c r="F317" i="156" s="1"/>
  <c r="E117" i="37" s="1"/>
  <c r="D317" i="156"/>
  <c r="C117" i="37" s="1"/>
  <c r="F304" i="156"/>
  <c r="F319" i="156" s="1"/>
  <c r="E119" i="37" s="1"/>
  <c r="D319" i="156"/>
  <c r="C119" i="37" s="1"/>
  <c r="F381" i="156"/>
  <c r="E164" i="37" s="1"/>
  <c r="F384" i="156"/>
  <c r="E167" i="37" s="1"/>
  <c r="D363" i="156"/>
  <c r="D331" i="156"/>
  <c r="F333" i="156"/>
  <c r="F349" i="156" s="1"/>
  <c r="E146" i="37" s="1"/>
  <c r="D301" i="156"/>
  <c r="F389" i="156" l="1"/>
  <c r="E172" i="37" s="1"/>
  <c r="D389" i="156"/>
  <c r="C172" i="37" s="1"/>
  <c r="F354" i="156"/>
  <c r="E151" i="37" s="1"/>
  <c r="F352" i="156"/>
  <c r="E149" i="37" s="1"/>
  <c r="F328" i="156"/>
  <c r="E128" i="37" s="1"/>
  <c r="D328" i="156"/>
  <c r="C128" i="37" s="1"/>
  <c r="B158" i="37"/>
  <c r="D158" i="37"/>
  <c r="D347" i="156"/>
  <c r="C144" i="37" s="1"/>
  <c r="D321" i="156"/>
  <c r="C121" i="37" s="1"/>
  <c r="D382" i="156"/>
  <c r="C165" i="37" s="1"/>
  <c r="D316" i="156"/>
  <c r="C116" i="37" s="1"/>
  <c r="D352" i="156"/>
  <c r="C149" i="37" s="1"/>
  <c r="F363" i="156"/>
  <c r="F377" i="156" s="1"/>
  <c r="E160" i="37" s="1"/>
  <c r="D377" i="156"/>
  <c r="C160" i="37" s="1"/>
  <c r="F382" i="156"/>
  <c r="E165" i="37" s="1"/>
  <c r="F331" i="156"/>
  <c r="F347" i="156" s="1"/>
  <c r="E144" i="37" s="1"/>
  <c r="F321" i="156"/>
  <c r="E121" i="37" s="1"/>
  <c r="F301" i="156"/>
  <c r="F316" i="156" s="1"/>
  <c r="E116" i="37" s="1"/>
  <c r="C158" i="37" l="1"/>
  <c r="D281" i="156" l="1"/>
  <c r="F281" i="156" s="1"/>
  <c r="D280" i="156"/>
  <c r="D275" i="156"/>
  <c r="D274" i="156"/>
  <c r="D273" i="156"/>
  <c r="D272" i="156"/>
  <c r="E271" i="156"/>
  <c r="C271" i="156"/>
  <c r="F280" i="156" l="1"/>
  <c r="D276" i="156"/>
  <c r="F276" i="156" s="1"/>
  <c r="D288" i="156"/>
  <c r="C73" i="37" s="1"/>
  <c r="D293" i="156"/>
  <c r="C78" i="37" s="1"/>
  <c r="D289" i="156"/>
  <c r="C74" i="37" s="1"/>
  <c r="D290" i="156"/>
  <c r="C75" i="37" s="1"/>
  <c r="D295" i="156"/>
  <c r="C80" i="37" s="1"/>
  <c r="D287" i="156"/>
  <c r="C72" i="37" s="1"/>
  <c r="D296" i="156"/>
  <c r="C81" i="37" s="1"/>
  <c r="C286" i="156"/>
  <c r="B71" i="37" s="1"/>
  <c r="E286" i="156"/>
  <c r="D71" i="37" s="1"/>
  <c r="C291" i="156"/>
  <c r="E291" i="156"/>
  <c r="D76" i="37" s="1"/>
  <c r="F275" i="156"/>
  <c r="F272" i="156"/>
  <c r="F273" i="156"/>
  <c r="F274" i="156"/>
  <c r="D271" i="156"/>
  <c r="B76" i="37" l="1"/>
  <c r="B83" i="37"/>
  <c r="D83" i="37"/>
  <c r="D291" i="156"/>
  <c r="C76" i="37" s="1"/>
  <c r="D286" i="156"/>
  <c r="C71" i="37" s="1"/>
  <c r="F289" i="156"/>
  <c r="E74" i="37" s="1"/>
  <c r="F293" i="156"/>
  <c r="E78" i="37" s="1"/>
  <c r="F296" i="156"/>
  <c r="E81" i="37" s="1"/>
  <c r="F290" i="156"/>
  <c r="E75" i="37" s="1"/>
  <c r="F288" i="156"/>
  <c r="E73" i="37" s="1"/>
  <c r="F287" i="156"/>
  <c r="E72" i="37" s="1"/>
  <c r="F295" i="156"/>
  <c r="E80" i="37" s="1"/>
  <c r="F271" i="156"/>
  <c r="C83" i="37" l="1"/>
  <c r="F291" i="156"/>
  <c r="E76" i="37" s="1"/>
  <c r="F286" i="156"/>
  <c r="E71" i="37" s="1"/>
  <c r="E257" i="156" l="1"/>
  <c r="C257" i="156"/>
  <c r="B12" i="37" s="1"/>
  <c r="B302" i="37" s="1"/>
  <c r="E256" i="156"/>
  <c r="C256" i="156"/>
  <c r="B11" i="37" s="1"/>
  <c r="B301" i="37" s="1"/>
  <c r="E255" i="156"/>
  <c r="C255" i="156"/>
  <c r="B10" i="37" s="1"/>
  <c r="B300" i="37" s="1"/>
  <c r="E254" i="156"/>
  <c r="C254" i="156"/>
  <c r="B9" i="37" s="1"/>
  <c r="D12" i="37" l="1"/>
  <c r="D302" i="37" s="1"/>
  <c r="D11" i="37"/>
  <c r="D301" i="37" s="1"/>
  <c r="D10" i="37"/>
  <c r="D300" i="37" s="1"/>
  <c r="D9" i="37"/>
  <c r="D299" i="37" s="1"/>
  <c r="D307" i="37"/>
  <c r="D308" i="37"/>
  <c r="B308" i="37"/>
  <c r="B307" i="37"/>
  <c r="D246" i="156" l="1"/>
  <c r="D245" i="156"/>
  <c r="E244" i="156"/>
  <c r="C244" i="156"/>
  <c r="D237" i="156"/>
  <c r="D236" i="156"/>
  <c r="E235" i="156"/>
  <c r="C235" i="156"/>
  <c r="F236" i="156" l="1"/>
  <c r="F237" i="156"/>
  <c r="F246" i="156"/>
  <c r="D244" i="156"/>
  <c r="F245" i="156"/>
  <c r="D235" i="156"/>
  <c r="F244" i="156" l="1"/>
  <c r="F235" i="156"/>
  <c r="D224" i="156" l="1"/>
  <c r="D223" i="156"/>
  <c r="D222" i="156"/>
  <c r="D221" i="156"/>
  <c r="E220" i="156"/>
  <c r="C220" i="156"/>
  <c r="D213" i="156"/>
  <c r="D212" i="156"/>
  <c r="E211" i="156"/>
  <c r="C211" i="156"/>
  <c r="E201" i="156"/>
  <c r="C201" i="156"/>
  <c r="D196" i="156"/>
  <c r="D195" i="156"/>
  <c r="D193" i="156"/>
  <c r="D191" i="156"/>
  <c r="D190" i="156"/>
  <c r="E189" i="156"/>
  <c r="C189" i="156"/>
  <c r="D184" i="156"/>
  <c r="D183" i="156"/>
  <c r="D181" i="156"/>
  <c r="E180" i="156"/>
  <c r="C180" i="156"/>
  <c r="C258" i="156" s="1"/>
  <c r="B13" i="37" s="1"/>
  <c r="B303" i="37" s="1"/>
  <c r="D179" i="156"/>
  <c r="D178" i="156"/>
  <c r="E177" i="156"/>
  <c r="C177" i="156"/>
  <c r="D171" i="156"/>
  <c r="D169" i="156"/>
  <c r="D168" i="156"/>
  <c r="E167" i="156"/>
  <c r="C167" i="156"/>
  <c r="F171" i="156" l="1"/>
  <c r="D170" i="156"/>
  <c r="F179" i="156"/>
  <c r="F196" i="156"/>
  <c r="F183" i="156"/>
  <c r="F190" i="156"/>
  <c r="F193" i="156"/>
  <c r="F168" i="156"/>
  <c r="F184" i="156"/>
  <c r="F191" i="156"/>
  <c r="F212" i="156"/>
  <c r="F169" i="156"/>
  <c r="F178" i="156"/>
  <c r="F181" i="156"/>
  <c r="F195" i="156"/>
  <c r="F224" i="156"/>
  <c r="F222" i="156"/>
  <c r="F221" i="156"/>
  <c r="D220" i="156"/>
  <c r="D211" i="156"/>
  <c r="F213" i="156"/>
  <c r="D189" i="156"/>
  <c r="D192" i="156"/>
  <c r="D177" i="156"/>
  <c r="D180" i="156"/>
  <c r="D167" i="156"/>
  <c r="D161" i="156"/>
  <c r="D159" i="156"/>
  <c r="D158" i="156"/>
  <c r="E157" i="156"/>
  <c r="C157" i="156"/>
  <c r="D150" i="156"/>
  <c r="D149" i="156"/>
  <c r="C148" i="156"/>
  <c r="D143" i="156"/>
  <c r="D137" i="156"/>
  <c r="D136" i="156"/>
  <c r="D135" i="156"/>
  <c r="D134" i="156"/>
  <c r="E133" i="156"/>
  <c r="C133" i="156"/>
  <c r="D127" i="156"/>
  <c r="F127" i="156" s="1"/>
  <c r="C123" i="156"/>
  <c r="D112" i="156"/>
  <c r="D111" i="156"/>
  <c r="D110" i="156"/>
  <c r="D109" i="156"/>
  <c r="E108" i="156"/>
  <c r="C108" i="156"/>
  <c r="E93" i="156"/>
  <c r="C93" i="156"/>
  <c r="D97" i="156"/>
  <c r="F97" i="156" s="1"/>
  <c r="D96" i="156"/>
  <c r="D95" i="156"/>
  <c r="D94" i="156"/>
  <c r="D86" i="156"/>
  <c r="D85" i="156"/>
  <c r="C84" i="156"/>
  <c r="D77" i="156"/>
  <c r="F77" i="156" s="1"/>
  <c r="D76" i="156"/>
  <c r="C75" i="156"/>
  <c r="D68" i="156"/>
  <c r="D67" i="156"/>
  <c r="D60" i="156"/>
  <c r="F60" i="156" s="1"/>
  <c r="D59" i="156"/>
  <c r="F59" i="156" s="1"/>
  <c r="D57" i="156"/>
  <c r="E53" i="156"/>
  <c r="D55" i="156"/>
  <c r="D54" i="156"/>
  <c r="E44" i="156"/>
  <c r="D48" i="156"/>
  <c r="F48" i="156" s="1"/>
  <c r="D47" i="156"/>
  <c r="F47" i="156" s="1"/>
  <c r="D45" i="156"/>
  <c r="F45" i="156" s="1"/>
  <c r="D43" i="156"/>
  <c r="F43" i="156" s="1"/>
  <c r="D42" i="156"/>
  <c r="F42" i="156" s="1"/>
  <c r="E41" i="156"/>
  <c r="D148" i="156" l="1"/>
  <c r="D66" i="156"/>
  <c r="D84" i="156"/>
  <c r="F76" i="156"/>
  <c r="D75" i="156"/>
  <c r="E258" i="156"/>
  <c r="D126" i="156"/>
  <c r="F126" i="156" s="1"/>
  <c r="D259" i="156"/>
  <c r="C267" i="156"/>
  <c r="B22" i="37" s="1"/>
  <c r="F57" i="156"/>
  <c r="D56" i="156"/>
  <c r="F56" i="156" s="1"/>
  <c r="D262" i="156"/>
  <c r="D263" i="156"/>
  <c r="D260" i="156"/>
  <c r="F170" i="156"/>
  <c r="F161" i="156"/>
  <c r="D160" i="156"/>
  <c r="F160" i="156" s="1"/>
  <c r="F143" i="156"/>
  <c r="D138" i="156"/>
  <c r="F138" i="156" s="1"/>
  <c r="C253" i="156"/>
  <c r="B8" i="37" s="1"/>
  <c r="B298" i="37" s="1"/>
  <c r="E267" i="156"/>
  <c r="D22" i="37" s="1"/>
  <c r="F55" i="156"/>
  <c r="F85" i="156"/>
  <c r="F96" i="156"/>
  <c r="F111" i="156"/>
  <c r="F124" i="156"/>
  <c r="F137" i="156"/>
  <c r="F150" i="156"/>
  <c r="F180" i="156"/>
  <c r="F67" i="156"/>
  <c r="F86" i="156"/>
  <c r="F112" i="156"/>
  <c r="F134" i="156"/>
  <c r="F177" i="156"/>
  <c r="F211" i="156"/>
  <c r="F68" i="156"/>
  <c r="F94" i="156"/>
  <c r="F135" i="156"/>
  <c r="F158" i="156"/>
  <c r="F192" i="156"/>
  <c r="F54" i="156"/>
  <c r="F110" i="156"/>
  <c r="F149" i="156"/>
  <c r="F159" i="156"/>
  <c r="D257" i="156"/>
  <c r="D256" i="156"/>
  <c r="F220" i="156"/>
  <c r="F189" i="156"/>
  <c r="F167" i="156"/>
  <c r="D157" i="156"/>
  <c r="D133" i="156"/>
  <c r="D108" i="156"/>
  <c r="F109" i="156"/>
  <c r="D93" i="156"/>
  <c r="F95" i="156"/>
  <c r="D53" i="156"/>
  <c r="D44" i="156"/>
  <c r="F44" i="156" s="1"/>
  <c r="D41" i="156"/>
  <c r="F41" i="156" s="1"/>
  <c r="C11" i="37" l="1"/>
  <c r="C301" i="37" s="1"/>
  <c r="E301" i="37" s="1"/>
  <c r="F256" i="156"/>
  <c r="E11" i="37" s="1"/>
  <c r="C12" i="37"/>
  <c r="C302" i="37" s="1"/>
  <c r="E302" i="37" s="1"/>
  <c r="F257" i="156"/>
  <c r="E12" i="37" s="1"/>
  <c r="C15" i="37"/>
  <c r="C305" i="37" s="1"/>
  <c r="E305" i="37" s="1"/>
  <c r="F260" i="156"/>
  <c r="C18" i="37"/>
  <c r="F263" i="156"/>
  <c r="E18" i="37" s="1"/>
  <c r="C17" i="37"/>
  <c r="F262" i="156"/>
  <c r="E17" i="37" s="1"/>
  <c r="C14" i="37"/>
  <c r="C304" i="37" s="1"/>
  <c r="E304" i="37" s="1"/>
  <c r="F259" i="156"/>
  <c r="E14" i="37" s="1"/>
  <c r="D13" i="37"/>
  <c r="D303" i="37" s="1"/>
  <c r="D258" i="156"/>
  <c r="C13" i="37" s="1"/>
  <c r="F75" i="156"/>
  <c r="F148" i="156"/>
  <c r="F84" i="156"/>
  <c r="F66" i="156"/>
  <c r="F123" i="156"/>
  <c r="F108" i="156"/>
  <c r="F157" i="156"/>
  <c r="F133" i="156"/>
  <c r="F93" i="156"/>
  <c r="F53" i="156"/>
  <c r="F258" i="156" l="1"/>
  <c r="E13" i="37" s="1"/>
  <c r="E253" i="156"/>
  <c r="D8" i="37" s="1"/>
  <c r="D298" i="37" s="1"/>
  <c r="D32" i="156"/>
  <c r="F32" i="156" s="1"/>
  <c r="D31" i="156"/>
  <c r="F31" i="156" s="1"/>
  <c r="D30" i="156" l="1"/>
  <c r="F30" i="156" l="1"/>
  <c r="C21" i="156" l="1"/>
  <c r="B291" i="37" s="1"/>
  <c r="B299" i="37" s="1"/>
  <c r="D12" i="156" l="1"/>
  <c r="D10" i="156" s="1"/>
  <c r="E296" i="37" l="1"/>
  <c r="D26" i="156"/>
  <c r="C296" i="37" s="1"/>
  <c r="D20" i="156"/>
  <c r="F10" i="156"/>
  <c r="D21" i="156"/>
  <c r="F12" i="156"/>
  <c r="D22" i="156"/>
  <c r="C290" i="37" l="1"/>
  <c r="F20" i="156"/>
  <c r="E290" i="37" s="1"/>
  <c r="C292" i="37"/>
  <c r="F22" i="156"/>
  <c r="E292" i="37" s="1"/>
  <c r="C291" i="37"/>
  <c r="F21" i="156"/>
  <c r="E291" i="37" s="1"/>
  <c r="E15" i="37"/>
  <c r="D203" i="156" l="1"/>
  <c r="D202" i="156"/>
  <c r="D254" i="156" l="1"/>
  <c r="E158" i="37"/>
  <c r="E83" i="37"/>
  <c r="F203" i="156"/>
  <c r="D255" i="156"/>
  <c r="D201" i="156"/>
  <c r="F202" i="156"/>
  <c r="C10" i="37" l="1"/>
  <c r="C300" i="37" s="1"/>
  <c r="E300" i="37" s="1"/>
  <c r="F255" i="156"/>
  <c r="E10" i="37" s="1"/>
  <c r="C9" i="37"/>
  <c r="C299" i="37" s="1"/>
  <c r="E299" i="37" s="1"/>
  <c r="F254" i="156"/>
  <c r="E9" i="37" s="1"/>
  <c r="F267" i="156"/>
  <c r="E22" i="37" s="1"/>
  <c r="D267" i="156"/>
  <c r="C22" i="37" s="1"/>
  <c r="D253" i="156"/>
  <c r="C8" i="37" s="1"/>
  <c r="C298" i="37" s="1"/>
  <c r="E298" i="37" s="1"/>
  <c r="F201" i="156"/>
  <c r="F253" i="156" l="1"/>
  <c r="E8" i="37" s="1"/>
  <c r="E288" i="37" l="1"/>
  <c r="F326" i="156" l="1"/>
  <c r="E126" i="37" s="1"/>
  <c r="F325" i="156"/>
  <c r="E125" i="37" s="1"/>
  <c r="D211" i="157" l="1"/>
  <c r="D210" i="157"/>
  <c r="D225" i="157" s="1"/>
  <c r="C110" i="37" s="1"/>
  <c r="C229" i="157"/>
  <c r="B114" i="37" s="1"/>
  <c r="F211" i="157" l="1"/>
  <c r="D226" i="157"/>
  <c r="C111" i="37" s="1"/>
  <c r="F210" i="157"/>
  <c r="F225" i="157" s="1"/>
  <c r="E110" i="37" s="1"/>
  <c r="D206" i="157"/>
  <c r="F206" i="157" l="1"/>
  <c r="F221" i="157" s="1"/>
  <c r="E106" i="37" s="1"/>
  <c r="D221" i="157"/>
  <c r="C106" i="37" s="1"/>
  <c r="C303" i="37" s="1"/>
  <c r="E303" i="37" s="1"/>
  <c r="F226" i="157"/>
  <c r="E111" i="37" s="1"/>
  <c r="F229" i="157" l="1"/>
  <c r="E114" i="37" s="1"/>
  <c r="D229" i="157"/>
  <c r="C114" i="37" s="1"/>
  <c r="C308" i="37"/>
  <c r="E308" i="37" s="1"/>
  <c r="H157" i="156" l="1"/>
  <c r="H164" i="156" s="1"/>
  <c r="J157" i="156" l="1"/>
  <c r="J164" i="156" l="1"/>
  <c r="C307" i="37"/>
  <c r="E307" i="37" s="1"/>
  <c r="G258" i="156" l="1"/>
  <c r="F13" i="37" s="1"/>
  <c r="F303" i="37" s="1"/>
  <c r="G259" i="156"/>
  <c r="F14" i="37" s="1"/>
  <c r="F304" i="37" s="1"/>
  <c r="G254" i="156"/>
  <c r="F9" i="37" s="1"/>
  <c r="F299" i="37" s="1"/>
  <c r="H125" i="156"/>
  <c r="J125" i="156" s="1"/>
  <c r="H127" i="156"/>
  <c r="H259" i="156" s="1"/>
  <c r="G255" i="156"/>
  <c r="F10" i="37" s="1"/>
  <c r="F300" i="37" s="1"/>
  <c r="G123" i="156"/>
  <c r="H124" i="156"/>
  <c r="J124" i="156" s="1"/>
  <c r="G253" i="156" l="1"/>
  <c r="F8" i="37" s="1"/>
  <c r="F298" i="37" s="1"/>
  <c r="G130" i="156"/>
  <c r="G267" i="156"/>
  <c r="F22" i="37" s="1"/>
  <c r="F297" i="37" s="1"/>
  <c r="H123" i="156"/>
  <c r="J259" i="156"/>
  <c r="I14" i="37" s="1"/>
  <c r="G14" i="37"/>
  <c r="G304" i="37" s="1"/>
  <c r="I304" i="37" s="1"/>
  <c r="J127" i="156"/>
  <c r="H254" i="156"/>
  <c r="H126" i="156"/>
  <c r="H255" i="156"/>
  <c r="H130" i="156" l="1"/>
  <c r="J123" i="156"/>
  <c r="H253" i="156"/>
  <c r="G9" i="37"/>
  <c r="G299" i="37" s="1"/>
  <c r="I299" i="37" s="1"/>
  <c r="J254" i="156"/>
  <c r="I9" i="37" s="1"/>
  <c r="G10" i="37"/>
  <c r="G300" i="37" s="1"/>
  <c r="I300" i="37" s="1"/>
  <c r="J255" i="156"/>
  <c r="I10" i="37" s="1"/>
  <c r="J126" i="156"/>
  <c r="H258" i="156"/>
  <c r="J253" i="156" l="1"/>
  <c r="I8" i="37" s="1"/>
  <c r="G8" i="37"/>
  <c r="G298" i="37" s="1"/>
  <c r="I298" i="37" s="1"/>
  <c r="J130" i="156"/>
  <c r="H267" i="156"/>
  <c r="J258" i="156"/>
  <c r="I13" i="37" s="1"/>
  <c r="G13" i="37"/>
  <c r="G303" i="37" s="1"/>
  <c r="I303" i="37" s="1"/>
  <c r="J267" i="156" l="1"/>
  <c r="I22" i="37" s="1"/>
  <c r="G22" i="37"/>
  <c r="G297" i="37" s="1"/>
  <c r="I297" i="37" s="1"/>
</calcChain>
</file>

<file path=xl/sharedStrings.xml><?xml version="1.0" encoding="utf-8"?>
<sst xmlns="http://schemas.openxmlformats.org/spreadsheetml/2006/main" count="1239" uniqueCount="140">
  <si>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</si>
  <si>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</si>
  <si>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</si>
  <si>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</si>
  <si>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</si>
  <si>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</si>
  <si>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</si>
  <si>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</si>
  <si>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</si>
  <si>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</si>
  <si>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</si>
  <si>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</si>
  <si>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</si>
  <si>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</si>
  <si>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</si>
  <si>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</si>
  <si>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</si>
  <si>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</si>
  <si>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</si>
  <si>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</si>
  <si>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</si>
  <si>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</si>
  <si>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</si>
  <si>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</si>
  <si>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</si>
  <si>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</si>
  <si>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</si>
  <si>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</si>
  <si>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</si>
  <si>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</si>
  <si>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</si>
  <si>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</si>
  <si>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</si>
  <si>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</si>
  <si>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</si>
  <si>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</si>
  <si>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</si>
  <si>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</si>
  <si>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</si>
  <si>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</si>
  <si>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</si>
  <si>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</si>
  <si>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</si>
  <si>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</si>
  <si>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</si>
  <si>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</si>
  <si>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</si>
  <si>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</si>
  <si>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</si>
  <si>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</si>
  <si>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</si>
  <si>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</si>
  <si>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</si>
  <si>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</si>
  <si>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</si>
  <si>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</si>
  <si>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</si>
  <si>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</si>
  <si>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</si>
  <si>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</si>
  <si>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</si>
  <si>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</si>
  <si>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1. КГБУЗ "Комсомольская центральная районная больница" МЗХК 1340013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</si>
  <si>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</si>
  <si>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</si>
  <si>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</si>
  <si>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</si>
  <si>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</si>
  <si>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</si>
  <si>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</si>
  <si>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</si>
  <si>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</si>
  <si>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</si>
  <si>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</si>
  <si>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</si>
  <si>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</si>
  <si>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</si>
  <si>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</si>
  <si>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</si>
  <si>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</si>
  <si>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</si>
  <si>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</si>
  <si>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</si>
  <si>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</si>
  <si>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</si>
  <si>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</si>
  <si>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</si>
  <si>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</si>
  <si>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</si>
  <si>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</si>
  <si>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</si>
  <si>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</si>
  <si>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</si>
  <si>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</si>
  <si>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</si>
  <si>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</si>
  <si>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</si>
  <si>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</si>
  <si>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</si>
  <si>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</si>
  <si>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</si>
  <si>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</si>
  <si>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</si>
  <si>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</si>
  <si>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</si>
  <si>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</si>
  <si>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</si>
  <si>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</si>
  <si>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</si>
  <si>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</si>
  <si>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</si>
  <si>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</si>
  <si>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</si>
  <si>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</si>
  <si>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</si>
  <si>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</si>
  <si>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</si>
  <si>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</si>
  <si>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</si>
  <si>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</si>
  <si>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</si>
  <si>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</si>
  <si>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</si>
  <si>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</si>
  <si>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</si>
  <si>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</si>
  <si>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</si>
  <si>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</si>
  <si>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</si>
  <si>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</si>
  <si>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</si>
  <si>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</si>
  <si>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</si>
  <si>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</si>
  <si>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</si>
  <si>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</si>
  <si>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Выполнение планового здания по амбулаторно-поликлинической медицинской помощи в рамках территориальной программы ОМС за январь  - июнь 2016</t>
  </si>
  <si>
    <t>План 6 мес.. 2016 г. (законченный случай)</t>
  </si>
  <si>
    <t>План 6 мес.. 2016 г. (тыс.руб)</t>
  </si>
  <si>
    <t>Выполнение планового здания по амбулаторно-поликлинической медицинской помощи в рамках территориальной программы ОМС за январь -июнь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</si>
</sst>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0000_р_._-;\-* #,##0.00000_р_._-;_-* &quot;-&quot;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76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1" fillId="15" borderId="10" xfId="1" applyFont="1" applyFill="1" applyBorder="1" applyAlignment="1">
      <alignment horizontal="left" indent="1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7" fillId="15" borderId="10" xfId="3" applyNumberFormat="1" applyFont="1" applyFill="1" applyBorder="1" applyAlignment="1">
      <alignment horizontal="center"/>
    </xf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41" fontId="7" fillId="16" borderId="10" xfId="3" applyNumberFormat="1" applyFont="1" applyFill="1" applyBorder="1" applyAlignment="1">
      <alignment horizontal="center"/>
    </xf>
    <xf numFmtId="0" fontId="11" fillId="16" borderId="10" xfId="1" applyFont="1" applyFill="1" applyBorder="1" applyAlignment="1">
      <alignment horizontal="left" indent="1"/>
    </xf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6" fillId="10" borderId="21" xfId="2" applyNumberFormat="1" applyFont="1" applyFill="1" applyBorder="1"/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41" fontId="33" fillId="10" borderId="2" xfId="1" applyNumberFormat="1" applyFont="1" applyFill="1" applyBorder="1"/>
    <xf numFmtId="41" fontId="23" fillId="10" borderId="12" xfId="2" applyNumberFormat="1" applyFont="1" applyFill="1" applyBorder="1"/>
    <xf numFmtId="41" fontId="33" fillId="10" borderId="12" xfId="1" applyNumberFormat="1" applyFont="1" applyFill="1" applyBorder="1"/>
    <xf numFmtId="41" fontId="33" fillId="10" borderId="10" xfId="1" applyNumberFormat="1" applyFont="1" applyFill="1" applyBorder="1"/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174" fontId="32" fillId="1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K908"/>
  <sheetViews>
    <sheetView showZeros="0" zoomScaleNormal="10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E13" sqref="E13"/>
    </sheetView>
  </sheetViews>
  <sheetFormatPr defaultColWidth="9.140625" defaultRowHeight="15" x14ac:dyDescent="0.25"/>
  <cols>
    <col min="1" max="1" width="5.140625" style="37" hidden="1" customWidth="1"/>
    <col min="2" max="2" width="44.5703125" style="36" customWidth="1"/>
    <col min="3" max="3" width="15.5703125" style="36" customWidth="1"/>
    <col min="4" max="4" width="14.85546875" style="36" customWidth="1"/>
    <col min="5" max="5" width="14.28515625" style="156" customWidth="1"/>
    <col min="6" max="6" width="12.7109375" style="36" customWidth="1"/>
    <col min="7" max="7" width="13.42578125" style="384" customWidth="1"/>
    <col min="8" max="8" width="14" style="384" customWidth="1"/>
    <col min="9" max="9" width="14.42578125" style="401" customWidth="1"/>
    <col min="10" max="10" width="9" style="36" customWidth="1"/>
    <col min="11" max="11" width="11.85546875" style="37" customWidth="1"/>
    <col min="12" max="16384" width="9.140625" style="37"/>
  </cols>
  <sheetData>
    <row r="1" spans="1:11" ht="30.75" customHeight="1" x14ac:dyDescent="0.25">
      <c r="B1" s="774" t="s">
        <v>136</v>
      </c>
      <c r="C1" s="775"/>
      <c r="D1" s="775"/>
      <c r="E1" s="775"/>
      <c r="F1" s="775"/>
      <c r="G1" s="775"/>
      <c r="H1" s="775"/>
      <c r="I1" s="775"/>
      <c r="J1" s="775"/>
    </row>
    <row r="2" spans="1:11" ht="15.75" x14ac:dyDescent="0.25">
      <c r="B2" s="361"/>
      <c r="C2" s="361"/>
      <c r="D2" s="361"/>
      <c r="E2" s="361"/>
      <c r="F2" s="466"/>
      <c r="G2" s="361"/>
      <c r="H2" s="361"/>
      <c r="I2" s="361"/>
      <c r="J2" s="361"/>
    </row>
    <row r="3" spans="1:11" ht="22.5" hidden="1" customHeight="1" x14ac:dyDescent="0.3">
      <c r="B3" s="158">
        <v>6</v>
      </c>
      <c r="C3" s="140"/>
      <c r="D3" s="140"/>
      <c r="E3" s="141"/>
      <c r="F3" s="467"/>
      <c r="G3" s="411"/>
      <c r="H3" s="411"/>
      <c r="I3" s="368"/>
      <c r="J3" s="140"/>
    </row>
    <row r="4" spans="1:11" ht="13.5" customHeight="1" thickBot="1" x14ac:dyDescent="0.35">
      <c r="B4" s="158"/>
      <c r="C4" s="157"/>
      <c r="D4" s="157"/>
      <c r="E4" s="141"/>
      <c r="F4" s="467"/>
      <c r="G4" s="411"/>
      <c r="H4" s="411"/>
      <c r="I4" s="368"/>
      <c r="J4" s="157"/>
    </row>
    <row r="5" spans="1:11" ht="31.5" customHeight="1" thickBot="1" x14ac:dyDescent="0.3">
      <c r="B5" s="40" t="s">
        <v>0</v>
      </c>
      <c r="C5" s="771" t="s">
        <v>110</v>
      </c>
      <c r="D5" s="772"/>
      <c r="E5" s="772"/>
      <c r="F5" s="773"/>
      <c r="G5" s="771" t="s">
        <v>109</v>
      </c>
      <c r="H5" s="772"/>
      <c r="I5" s="772"/>
      <c r="J5" s="773"/>
    </row>
    <row r="6" spans="1:11" ht="60.75" thickBot="1" x14ac:dyDescent="0.3">
      <c r="B6" s="41"/>
      <c r="C6" s="321" t="s">
        <v>114</v>
      </c>
      <c r="D6" s="321" t="s">
        <v>137</v>
      </c>
      <c r="E6" s="322" t="s">
        <v>111</v>
      </c>
      <c r="F6" s="100" t="s">
        <v>37</v>
      </c>
      <c r="G6" s="412" t="s">
        <v>115</v>
      </c>
      <c r="H6" s="412" t="s">
        <v>138</v>
      </c>
      <c r="I6" s="369" t="s">
        <v>112</v>
      </c>
      <c r="J6" s="100" t="s">
        <v>37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70">
        <v>6</v>
      </c>
      <c r="H7" s="370">
        <v>7</v>
      </c>
      <c r="I7" s="370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13"/>
      <c r="H8" s="413"/>
      <c r="I8" s="371"/>
      <c r="J8" s="99"/>
      <c r="K8" s="79"/>
    </row>
    <row r="9" spans="1:11" ht="28.5" customHeight="1" x14ac:dyDescent="0.25">
      <c r="A9" s="37">
        <v>1</v>
      </c>
      <c r="B9" s="116" t="s">
        <v>63</v>
      </c>
      <c r="C9" s="125"/>
      <c r="D9" s="700"/>
      <c r="E9" s="125"/>
      <c r="F9" s="125"/>
      <c r="G9" s="701"/>
      <c r="H9" s="372"/>
      <c r="I9" s="372"/>
      <c r="J9" s="161"/>
      <c r="K9" s="79"/>
    </row>
    <row r="10" spans="1:11" ht="30" customHeight="1" x14ac:dyDescent="0.25">
      <c r="B10" s="212" t="s">
        <v>130</v>
      </c>
      <c r="C10" s="115">
        <f>SUM(C11:C12)</f>
        <v>906</v>
      </c>
      <c r="D10" s="115">
        <f>SUM(D11:D12)</f>
        <v>454</v>
      </c>
      <c r="E10" s="115">
        <f>SUM(E11:E12)</f>
        <v>384</v>
      </c>
      <c r="F10" s="115">
        <f>E10/D10*100</f>
        <v>84.581497797356832</v>
      </c>
      <c r="G10" s="647">
        <f>SUM(G11:G12)</f>
        <v>1800.8718940740741</v>
      </c>
      <c r="H10" s="647">
        <f>SUM(H11:H12)</f>
        <v>901</v>
      </c>
      <c r="I10" s="647">
        <f t="shared" ref="I10" si="0">SUM(I11:I12)</f>
        <v>612.81308000000001</v>
      </c>
      <c r="J10" s="115">
        <f>I10/H10*100</f>
        <v>68.014770255271912</v>
      </c>
      <c r="K10" s="79"/>
    </row>
    <row r="11" spans="1:11" ht="30" customHeight="1" x14ac:dyDescent="0.25">
      <c r="A11" s="37">
        <v>1</v>
      </c>
      <c r="B11" s="72" t="s">
        <v>83</v>
      </c>
      <c r="C11" s="115">
        <v>697</v>
      </c>
      <c r="D11" s="688">
        <f>ROUND(C11/12*$B$3,0)</f>
        <v>349</v>
      </c>
      <c r="E11" s="115">
        <v>348</v>
      </c>
      <c r="F11" s="115">
        <f t="shared" ref="F11" si="1">E11/D11*100</f>
        <v>99.713467048710598</v>
      </c>
      <c r="G11" s="647">
        <v>1425.2570940740741</v>
      </c>
      <c r="H11" s="647">
        <f>ROUND(G11/12*$B$3,0)</f>
        <v>713</v>
      </c>
      <c r="I11" s="647">
        <v>541.65003999999999</v>
      </c>
      <c r="J11" s="115">
        <f t="shared" ref="J11:J17" si="2">I11/H11*100</f>
        <v>75.967747545582043</v>
      </c>
      <c r="K11" s="79"/>
    </row>
    <row r="12" spans="1:11" ht="30" x14ac:dyDescent="0.25">
      <c r="A12" s="37">
        <v>1</v>
      </c>
      <c r="B12" s="72" t="s">
        <v>84</v>
      </c>
      <c r="C12" s="115">
        <v>209</v>
      </c>
      <c r="D12" s="688">
        <f t="shared" ref="D12:D15" si="3">ROUND(C12/12*$B$3,0)</f>
        <v>105</v>
      </c>
      <c r="E12" s="115">
        <v>36</v>
      </c>
      <c r="F12" s="689">
        <f>E12/D12*100</f>
        <v>34.285714285714285</v>
      </c>
      <c r="G12" s="647">
        <v>375.6148</v>
      </c>
      <c r="H12" s="647">
        <f>ROUND(G12/12*$B$3,0)</f>
        <v>188</v>
      </c>
      <c r="I12" s="647">
        <v>71.163040000000009</v>
      </c>
      <c r="J12" s="689">
        <f t="shared" si="2"/>
        <v>37.852680851063838</v>
      </c>
      <c r="K12" s="79"/>
    </row>
    <row r="13" spans="1:11" ht="30" x14ac:dyDescent="0.25">
      <c r="A13" s="37">
        <v>1</v>
      </c>
      <c r="B13" s="339" t="s">
        <v>122</v>
      </c>
      <c r="C13" s="115">
        <f>SUM(C14)</f>
        <v>300</v>
      </c>
      <c r="D13" s="115">
        <f t="shared" ref="D13:E13" si="4">SUM(D14)</f>
        <v>150</v>
      </c>
      <c r="E13" s="115">
        <f t="shared" si="4"/>
        <v>-9</v>
      </c>
      <c r="F13" s="115">
        <f t="shared" ref="F13:F15" si="5">E13/D13*100</f>
        <v>-6</v>
      </c>
      <c r="G13" s="647">
        <f>SUM(G14)</f>
        <v>440.46</v>
      </c>
      <c r="H13" s="647">
        <f t="shared" ref="H13:I13" si="6">SUM(H14)</f>
        <v>220</v>
      </c>
      <c r="I13" s="647">
        <f t="shared" si="6"/>
        <v>-16.551559999999998</v>
      </c>
      <c r="J13" s="115">
        <f t="shared" si="2"/>
        <v>-7.523436363636363</v>
      </c>
      <c r="K13" s="79"/>
    </row>
    <row r="14" spans="1:11" ht="30" x14ac:dyDescent="0.25">
      <c r="A14" s="37">
        <v>1</v>
      </c>
      <c r="B14" s="362" t="s">
        <v>118</v>
      </c>
      <c r="C14" s="689">
        <v>300</v>
      </c>
      <c r="D14" s="689">
        <f t="shared" si="3"/>
        <v>150</v>
      </c>
      <c r="E14" s="689">
        <v>-9</v>
      </c>
      <c r="F14" s="689">
        <f t="shared" si="5"/>
        <v>-6</v>
      </c>
      <c r="G14" s="647">
        <v>440.46</v>
      </c>
      <c r="H14" s="647">
        <f t="shared" ref="H14:H15" si="7">ROUND(G14/12*$B$3,0)</f>
        <v>220</v>
      </c>
      <c r="I14" s="647">
        <v>-16.551559999999998</v>
      </c>
      <c r="J14" s="689">
        <f t="shared" si="2"/>
        <v>-7.523436363636363</v>
      </c>
      <c r="K14" s="79"/>
    </row>
    <row r="15" spans="1:11" ht="30" x14ac:dyDescent="0.25">
      <c r="A15" s="37">
        <v>1</v>
      </c>
      <c r="B15" s="711" t="s">
        <v>133</v>
      </c>
      <c r="C15" s="713">
        <v>2100</v>
      </c>
      <c r="D15" s="115">
        <f t="shared" si="3"/>
        <v>1050</v>
      </c>
      <c r="E15" s="713"/>
      <c r="F15" s="115">
        <f t="shared" si="5"/>
        <v>0</v>
      </c>
      <c r="G15" s="713">
        <v>1350.048</v>
      </c>
      <c r="H15" s="647">
        <f t="shared" si="7"/>
        <v>675</v>
      </c>
      <c r="I15" s="713"/>
      <c r="J15" s="689">
        <f t="shared" si="2"/>
        <v>0</v>
      </c>
      <c r="K15" s="79"/>
    </row>
    <row r="16" spans="1:11" ht="15.75" thickBot="1" x14ac:dyDescent="0.3">
      <c r="A16" s="37">
        <v>1</v>
      </c>
      <c r="B16" s="712"/>
      <c r="C16" s="655"/>
      <c r="D16" s="655"/>
      <c r="E16" s="655"/>
      <c r="F16" s="655"/>
      <c r="G16" s="710"/>
      <c r="H16" s="687"/>
      <c r="I16" s="687"/>
      <c r="J16" s="655"/>
      <c r="K16" s="79"/>
    </row>
    <row r="17" spans="1:11" s="35" customFormat="1" ht="15.75" thickBot="1" x14ac:dyDescent="0.3">
      <c r="A17" s="37">
        <v>1</v>
      </c>
      <c r="B17" s="363" t="s">
        <v>3</v>
      </c>
      <c r="C17" s="364"/>
      <c r="D17" s="364"/>
      <c r="E17" s="364"/>
      <c r="F17" s="365"/>
      <c r="G17" s="414">
        <f>G13+G10+G15</f>
        <v>3591.3798940740744</v>
      </c>
      <c r="H17" s="414">
        <f t="shared" ref="H17:I17" si="8">H13+H10+H15</f>
        <v>1796</v>
      </c>
      <c r="I17" s="414">
        <f t="shared" si="8"/>
        <v>596.26152000000002</v>
      </c>
      <c r="J17" s="365">
        <f t="shared" si="2"/>
        <v>33.199416481069044</v>
      </c>
      <c r="K17" s="109"/>
    </row>
    <row r="18" spans="1:11" s="112" customFormat="1" ht="15" customHeight="1" x14ac:dyDescent="0.25">
      <c r="A18" s="37">
        <v>1</v>
      </c>
      <c r="B18" s="209"/>
      <c r="C18" s="110"/>
      <c r="D18" s="188"/>
      <c r="E18" s="110"/>
      <c r="F18" s="468"/>
      <c r="G18" s="415"/>
      <c r="H18" s="373"/>
      <c r="I18" s="373"/>
      <c r="J18" s="110"/>
      <c r="K18" s="111"/>
    </row>
    <row r="19" spans="1:11" ht="15" customHeight="1" x14ac:dyDescent="0.25">
      <c r="A19" s="37">
        <v>1</v>
      </c>
      <c r="B19" s="300" t="s">
        <v>93</v>
      </c>
      <c r="C19" s="301"/>
      <c r="D19" s="301"/>
      <c r="E19" s="301"/>
      <c r="F19" s="469"/>
      <c r="G19" s="416"/>
      <c r="H19" s="374"/>
      <c r="I19" s="374"/>
      <c r="J19" s="301"/>
      <c r="K19" s="79"/>
    </row>
    <row r="20" spans="1:11" ht="51" customHeight="1" x14ac:dyDescent="0.25">
      <c r="A20" s="37">
        <v>1</v>
      </c>
      <c r="B20" s="239" t="s">
        <v>130</v>
      </c>
      <c r="C20" s="299">
        <f>C10</f>
        <v>906</v>
      </c>
      <c r="D20" s="299">
        <f>D10</f>
        <v>454</v>
      </c>
      <c r="E20" s="299">
        <f>E10</f>
        <v>384</v>
      </c>
      <c r="F20" s="299">
        <f>E20/D20*100</f>
        <v>84.581497797356832</v>
      </c>
      <c r="G20" s="487">
        <f>G10</f>
        <v>1800.8718940740741</v>
      </c>
      <c r="H20" s="487">
        <f>H10</f>
        <v>901</v>
      </c>
      <c r="I20" s="487">
        <f>I10</f>
        <v>612.81308000000001</v>
      </c>
      <c r="J20" s="299">
        <f>I20/H20*100</f>
        <v>68.014770255271912</v>
      </c>
      <c r="K20" s="79"/>
    </row>
    <row r="21" spans="1:11" ht="42.75" customHeight="1" x14ac:dyDescent="0.25">
      <c r="A21" s="37">
        <v>1</v>
      </c>
      <c r="B21" s="298" t="s">
        <v>83</v>
      </c>
      <c r="C21" s="299">
        <f t="shared" ref="C21:E24" si="9">SUM(C11)</f>
        <v>697</v>
      </c>
      <c r="D21" s="299">
        <f t="shared" si="9"/>
        <v>349</v>
      </c>
      <c r="E21" s="299">
        <f t="shared" si="9"/>
        <v>348</v>
      </c>
      <c r="F21" s="299">
        <f t="shared" ref="F21:F24" si="10">E21/D21*100</f>
        <v>99.713467048710598</v>
      </c>
      <c r="G21" s="487">
        <f t="shared" ref="G21:I24" si="11">SUM(G11)</f>
        <v>1425.2570940740741</v>
      </c>
      <c r="H21" s="487">
        <f t="shared" si="11"/>
        <v>713</v>
      </c>
      <c r="I21" s="487">
        <f t="shared" si="11"/>
        <v>541.65003999999999</v>
      </c>
      <c r="J21" s="299">
        <f t="shared" ref="J21:J26" si="12">I21/H21*100</f>
        <v>75.967747545582043</v>
      </c>
      <c r="K21" s="79"/>
    </row>
    <row r="22" spans="1:11" ht="37.5" customHeight="1" x14ac:dyDescent="0.25">
      <c r="A22" s="37">
        <v>1</v>
      </c>
      <c r="B22" s="298" t="s">
        <v>84</v>
      </c>
      <c r="C22" s="299">
        <f t="shared" si="9"/>
        <v>209</v>
      </c>
      <c r="D22" s="299">
        <f t="shared" si="9"/>
        <v>105</v>
      </c>
      <c r="E22" s="299">
        <f t="shared" si="9"/>
        <v>36</v>
      </c>
      <c r="F22" s="299">
        <f t="shared" si="10"/>
        <v>34.285714285714285</v>
      </c>
      <c r="G22" s="487">
        <f t="shared" si="11"/>
        <v>375.6148</v>
      </c>
      <c r="H22" s="487">
        <f t="shared" si="11"/>
        <v>188</v>
      </c>
      <c r="I22" s="487">
        <f t="shared" si="11"/>
        <v>71.163040000000009</v>
      </c>
      <c r="J22" s="299">
        <f t="shared" si="12"/>
        <v>37.852680851063838</v>
      </c>
      <c r="K22" s="79"/>
    </row>
    <row r="23" spans="1:11" ht="30" x14ac:dyDescent="0.25">
      <c r="A23" s="37">
        <v>1</v>
      </c>
      <c r="B23" s="342" t="s">
        <v>122</v>
      </c>
      <c r="C23" s="299">
        <f t="shared" si="9"/>
        <v>300</v>
      </c>
      <c r="D23" s="299">
        <f t="shared" si="9"/>
        <v>150</v>
      </c>
      <c r="E23" s="299">
        <f t="shared" si="9"/>
        <v>-9</v>
      </c>
      <c r="F23" s="299">
        <f t="shared" si="10"/>
        <v>-6</v>
      </c>
      <c r="G23" s="487">
        <f t="shared" si="11"/>
        <v>440.46</v>
      </c>
      <c r="H23" s="487">
        <f t="shared" si="11"/>
        <v>220</v>
      </c>
      <c r="I23" s="487">
        <f t="shared" si="11"/>
        <v>-16.551559999999998</v>
      </c>
      <c r="J23" s="299">
        <f t="shared" si="12"/>
        <v>-7.523436363636363</v>
      </c>
      <c r="K23" s="79"/>
    </row>
    <row r="24" spans="1:11" ht="37.5" customHeight="1" x14ac:dyDescent="0.25">
      <c r="A24" s="37">
        <v>1</v>
      </c>
      <c r="B24" s="340" t="s">
        <v>118</v>
      </c>
      <c r="C24" s="494">
        <f t="shared" si="9"/>
        <v>300</v>
      </c>
      <c r="D24" s="494">
        <f t="shared" si="9"/>
        <v>150</v>
      </c>
      <c r="E24" s="494">
        <f t="shared" si="9"/>
        <v>-9</v>
      </c>
      <c r="F24" s="494">
        <f t="shared" si="10"/>
        <v>-6</v>
      </c>
      <c r="G24" s="495">
        <f t="shared" si="11"/>
        <v>440.46</v>
      </c>
      <c r="H24" s="495">
        <f t="shared" si="11"/>
        <v>220</v>
      </c>
      <c r="I24" s="495">
        <f t="shared" si="11"/>
        <v>-16.551559999999998</v>
      </c>
      <c r="J24" s="494">
        <f t="shared" si="12"/>
        <v>-7.523436363636363</v>
      </c>
      <c r="K24" s="79"/>
    </row>
    <row r="25" spans="1:11" ht="37.5" customHeight="1" thickBot="1" x14ac:dyDescent="0.3">
      <c r="A25" s="37">
        <v>1</v>
      </c>
      <c r="B25" s="340" t="s">
        <v>133</v>
      </c>
      <c r="C25" s="714">
        <f>SUM(C15)</f>
        <v>2100</v>
      </c>
      <c r="D25" s="714">
        <f t="shared" ref="D25:J25" si="13">SUM(D15)</f>
        <v>1050</v>
      </c>
      <c r="E25" s="714">
        <f t="shared" si="13"/>
        <v>0</v>
      </c>
      <c r="F25" s="714">
        <f t="shared" si="13"/>
        <v>0</v>
      </c>
      <c r="G25" s="714">
        <f t="shared" si="13"/>
        <v>1350.048</v>
      </c>
      <c r="H25" s="714">
        <f t="shared" si="13"/>
        <v>675</v>
      </c>
      <c r="I25" s="714">
        <f t="shared" si="13"/>
        <v>0</v>
      </c>
      <c r="J25" s="714">
        <f t="shared" si="13"/>
        <v>0</v>
      </c>
      <c r="K25" s="79"/>
    </row>
    <row r="26" spans="1:11" s="35" customFormat="1" ht="15" customHeight="1" thickBot="1" x14ac:dyDescent="0.3">
      <c r="A26" s="37">
        <v>1</v>
      </c>
      <c r="B26" s="457" t="s">
        <v>113</v>
      </c>
      <c r="C26" s="496">
        <f t="shared" ref="C26:I26" si="14">SUM(C17)</f>
        <v>0</v>
      </c>
      <c r="D26" s="496">
        <f t="shared" si="14"/>
        <v>0</v>
      </c>
      <c r="E26" s="496">
        <f t="shared" si="14"/>
        <v>0</v>
      </c>
      <c r="F26" s="497"/>
      <c r="G26" s="498">
        <f t="shared" si="14"/>
        <v>3591.3798940740744</v>
      </c>
      <c r="H26" s="498">
        <f t="shared" si="14"/>
        <v>1796</v>
      </c>
      <c r="I26" s="498">
        <f t="shared" si="14"/>
        <v>596.26152000000002</v>
      </c>
      <c r="J26" s="497">
        <f t="shared" si="12"/>
        <v>33.199416481069044</v>
      </c>
      <c r="K26" s="79"/>
    </row>
    <row r="27" spans="1:11" s="35" customFormat="1" ht="15" customHeight="1" x14ac:dyDescent="0.25">
      <c r="A27" s="37">
        <v>1</v>
      </c>
      <c r="B27" s="6"/>
      <c r="C27" s="654"/>
      <c r="D27" s="654"/>
      <c r="E27" s="654"/>
      <c r="F27" s="655"/>
      <c r="G27" s="656"/>
      <c r="H27" s="657"/>
      <c r="I27" s="657"/>
      <c r="J27" s="658"/>
      <c r="K27" s="79"/>
    </row>
    <row r="28" spans="1:11" ht="15" customHeight="1" x14ac:dyDescent="0.25">
      <c r="A28" s="37">
        <v>1</v>
      </c>
      <c r="B28" s="81" t="s">
        <v>1</v>
      </c>
      <c r="C28" s="146"/>
      <c r="D28" s="146"/>
      <c r="E28" s="146"/>
      <c r="F28" s="146"/>
      <c r="G28" s="659"/>
      <c r="H28" s="375"/>
      <c r="I28" s="375"/>
      <c r="J28" s="147"/>
      <c r="K28" s="79"/>
    </row>
    <row r="29" spans="1:11" ht="33.75" customHeight="1" x14ac:dyDescent="0.25">
      <c r="A29" s="37">
        <v>1</v>
      </c>
      <c r="B29" s="75" t="s">
        <v>64</v>
      </c>
      <c r="C29" s="125"/>
      <c r="D29" s="125"/>
      <c r="E29" s="125"/>
      <c r="F29" s="125"/>
      <c r="G29" s="660"/>
      <c r="H29" s="376"/>
      <c r="I29" s="376"/>
      <c r="J29" s="120"/>
      <c r="K29" s="79"/>
    </row>
    <row r="30" spans="1:11" ht="45" customHeight="1" x14ac:dyDescent="0.25">
      <c r="A30" s="37">
        <v>1</v>
      </c>
      <c r="B30" s="212" t="s">
        <v>130</v>
      </c>
      <c r="C30" s="120">
        <f>SUM(C31,C32)</f>
        <v>15144</v>
      </c>
      <c r="D30" s="120">
        <f t="shared" ref="D30" si="15">SUM(D31,D32)</f>
        <v>7573</v>
      </c>
      <c r="E30" s="120">
        <f>SUM(E31,E32)</f>
        <v>8114</v>
      </c>
      <c r="F30" s="120">
        <f>E30/D30*100</f>
        <v>107.14380034332498</v>
      </c>
      <c r="G30" s="647">
        <f>SUM(G31,G32)</f>
        <v>30090.719174074071</v>
      </c>
      <c r="H30" s="647">
        <f t="shared" ref="H30:I30" si="16">SUM(H31,H32)</f>
        <v>15045</v>
      </c>
      <c r="I30" s="647">
        <f t="shared" si="16"/>
        <v>15612.53904</v>
      </c>
      <c r="J30" s="120">
        <f>I30/H30*100</f>
        <v>103.77227676969092</v>
      </c>
      <c r="K30" s="79"/>
    </row>
    <row r="31" spans="1:11" ht="32.25" customHeight="1" x14ac:dyDescent="0.25">
      <c r="A31" s="37">
        <v>1</v>
      </c>
      <c r="B31" s="73" t="s">
        <v>83</v>
      </c>
      <c r="C31" s="120">
        <v>11605</v>
      </c>
      <c r="D31" s="113">
        <f t="shared" ref="D31:D36" si="17">ROUND(C31/12*$B$3,0)</f>
        <v>5803</v>
      </c>
      <c r="E31" s="120">
        <v>6387</v>
      </c>
      <c r="F31" s="120">
        <f t="shared" ref="F31:F37" si="18">E31/D31*100</f>
        <v>110.06376012407375</v>
      </c>
      <c r="G31" s="647">
        <v>23730.428374074072</v>
      </c>
      <c r="H31" s="647">
        <f t="shared" ref="H31:H34" si="19">ROUND(G31/12*$B$3,0)</f>
        <v>11865</v>
      </c>
      <c r="I31" s="647">
        <v>12406.33345</v>
      </c>
      <c r="J31" s="120">
        <f t="shared" ref="J31:J38" si="20">I31/H31*100</f>
        <v>104.5624395280236</v>
      </c>
      <c r="K31" s="79"/>
    </row>
    <row r="32" spans="1:11" ht="30" customHeight="1" x14ac:dyDescent="0.25">
      <c r="A32" s="37">
        <v>1</v>
      </c>
      <c r="B32" s="73" t="s">
        <v>84</v>
      </c>
      <c r="C32" s="186">
        <v>3539</v>
      </c>
      <c r="D32" s="186">
        <f t="shared" si="17"/>
        <v>1770</v>
      </c>
      <c r="E32" s="186">
        <v>1727</v>
      </c>
      <c r="F32" s="186">
        <f t="shared" si="18"/>
        <v>97.570621468926561</v>
      </c>
      <c r="G32" s="647">
        <v>6360.2907999999998</v>
      </c>
      <c r="H32" s="647">
        <f t="shared" si="19"/>
        <v>3180</v>
      </c>
      <c r="I32" s="647">
        <v>3206.20559</v>
      </c>
      <c r="J32" s="120">
        <f t="shared" si="20"/>
        <v>100.82407515723271</v>
      </c>
      <c r="K32" s="79"/>
    </row>
    <row r="33" spans="1:11" ht="30" customHeight="1" x14ac:dyDescent="0.25">
      <c r="A33" s="37">
        <v>1</v>
      </c>
      <c r="B33" s="212" t="s">
        <v>122</v>
      </c>
      <c r="C33" s="186">
        <f>SUM(C34)</f>
        <v>500</v>
      </c>
      <c r="D33" s="186">
        <f t="shared" ref="D33:I33" si="21">SUM(D34)</f>
        <v>250</v>
      </c>
      <c r="E33" s="186">
        <f t="shared" si="21"/>
        <v>486</v>
      </c>
      <c r="F33" s="186">
        <f t="shared" si="18"/>
        <v>194.4</v>
      </c>
      <c r="G33" s="647">
        <f t="shared" si="21"/>
        <v>734.1</v>
      </c>
      <c r="H33" s="647">
        <f t="shared" si="21"/>
        <v>367</v>
      </c>
      <c r="I33" s="647">
        <f t="shared" si="21"/>
        <v>708.43625999999995</v>
      </c>
      <c r="J33" s="120">
        <f t="shared" si="20"/>
        <v>193.03440326975476</v>
      </c>
      <c r="K33" s="79"/>
    </row>
    <row r="34" spans="1:11" ht="30" customHeight="1" x14ac:dyDescent="0.25">
      <c r="A34" s="37">
        <v>1</v>
      </c>
      <c r="B34" s="309" t="s">
        <v>118</v>
      </c>
      <c r="C34" s="186">
        <v>500</v>
      </c>
      <c r="D34" s="186">
        <f t="shared" si="17"/>
        <v>250</v>
      </c>
      <c r="E34" s="120">
        <v>486</v>
      </c>
      <c r="F34" s="120">
        <f t="shared" si="18"/>
        <v>194.4</v>
      </c>
      <c r="G34" s="647">
        <v>734.1</v>
      </c>
      <c r="H34" s="647">
        <f t="shared" si="19"/>
        <v>367</v>
      </c>
      <c r="I34" s="647">
        <v>708.43625999999995</v>
      </c>
      <c r="J34" s="120">
        <f t="shared" si="20"/>
        <v>193.03440326975476</v>
      </c>
      <c r="K34" s="79"/>
    </row>
    <row r="35" spans="1:11" s="112" customFormat="1" ht="30" customHeight="1" x14ac:dyDescent="0.25">
      <c r="A35" s="37">
        <v>1</v>
      </c>
      <c r="B35" s="123" t="s">
        <v>133</v>
      </c>
      <c r="C35" s="186">
        <v>22230</v>
      </c>
      <c r="D35" s="186">
        <f t="shared" si="17"/>
        <v>11115</v>
      </c>
      <c r="E35" s="186">
        <v>12625</v>
      </c>
      <c r="F35" s="186">
        <f t="shared" si="18"/>
        <v>113.58524516419253</v>
      </c>
      <c r="G35" s="647">
        <v>14291.222400000001</v>
      </c>
      <c r="H35" s="647">
        <f t="shared" ref="H35" si="22">ROUND(G35/12*$B$3,0)</f>
        <v>7146</v>
      </c>
      <c r="I35" s="647">
        <v>8058.9177400000008</v>
      </c>
      <c r="J35" s="120">
        <f t="shared" ref="J35" si="23">I35/H35*100</f>
        <v>112.77522726000562</v>
      </c>
      <c r="K35" s="111"/>
    </row>
    <row r="36" spans="1:11" s="112" customFormat="1" ht="30" customHeight="1" x14ac:dyDescent="0.25">
      <c r="A36" s="37">
        <v>1</v>
      </c>
      <c r="B36" s="123" t="s">
        <v>134</v>
      </c>
      <c r="C36" s="186">
        <v>10930</v>
      </c>
      <c r="D36" s="186">
        <f t="shared" si="17"/>
        <v>5465</v>
      </c>
      <c r="E36" s="186">
        <v>6004</v>
      </c>
      <c r="F36" s="186">
        <f t="shared" si="18"/>
        <v>109.86276303751143</v>
      </c>
      <c r="G36" s="647"/>
      <c r="H36" s="647"/>
      <c r="I36" s="647">
        <v>3855.8013400000004</v>
      </c>
      <c r="J36" s="120"/>
      <c r="K36" s="111"/>
    </row>
    <row r="37" spans="1:11" s="112" customFormat="1" ht="30" customHeight="1" thickBot="1" x14ac:dyDescent="0.3">
      <c r="A37" s="37">
        <v>1</v>
      </c>
      <c r="B37" s="123" t="s">
        <v>135</v>
      </c>
      <c r="C37" s="186">
        <v>6300</v>
      </c>
      <c r="D37" s="762">
        <f>ROUND(C37/10*4,0)</f>
        <v>2520</v>
      </c>
      <c r="E37" s="186">
        <v>3610</v>
      </c>
      <c r="F37" s="186">
        <f t="shared" si="18"/>
        <v>143.25396825396825</v>
      </c>
      <c r="G37" s="647"/>
      <c r="H37" s="647"/>
      <c r="I37" s="647">
        <v>2320.7967999999996</v>
      </c>
      <c r="J37" s="120"/>
      <c r="K37" s="111"/>
    </row>
    <row r="38" spans="1:11" ht="15.75" thickBot="1" x14ac:dyDescent="0.3">
      <c r="A38" s="37">
        <v>1</v>
      </c>
      <c r="B38" s="323" t="s">
        <v>3</v>
      </c>
      <c r="C38" s="661"/>
      <c r="D38" s="661"/>
      <c r="E38" s="661"/>
      <c r="F38" s="662"/>
      <c r="G38" s="663">
        <f>G30+G33+G35</f>
        <v>45116.041574074072</v>
      </c>
      <c r="H38" s="663">
        <f t="shared" ref="H38:I38" si="24">H30+H33+H35</f>
        <v>22558</v>
      </c>
      <c r="I38" s="663">
        <f t="shared" si="24"/>
        <v>24379.893040000003</v>
      </c>
      <c r="J38" s="464">
        <f t="shared" si="20"/>
        <v>108.07648302154446</v>
      </c>
      <c r="K38" s="79"/>
    </row>
    <row r="39" spans="1:11" ht="15" customHeight="1" x14ac:dyDescent="0.25">
      <c r="A39" s="37">
        <v>1</v>
      </c>
      <c r="B39" s="30"/>
      <c r="C39" s="148"/>
      <c r="D39" s="148"/>
      <c r="E39" s="148"/>
      <c r="F39" s="148"/>
      <c r="G39" s="664"/>
      <c r="H39" s="377"/>
      <c r="I39" s="377"/>
      <c r="J39" s="665"/>
      <c r="K39" s="79"/>
    </row>
    <row r="40" spans="1:11" ht="43.5" customHeight="1" x14ac:dyDescent="0.25">
      <c r="A40" s="37">
        <v>1</v>
      </c>
      <c r="B40" s="75" t="s">
        <v>65</v>
      </c>
      <c r="C40" s="125"/>
      <c r="D40" s="125"/>
      <c r="E40" s="125"/>
      <c r="F40" s="125"/>
      <c r="G40" s="378"/>
      <c r="H40" s="378"/>
      <c r="I40" s="378"/>
      <c r="J40" s="125"/>
      <c r="K40" s="79"/>
    </row>
    <row r="41" spans="1:11" ht="30" customHeight="1" x14ac:dyDescent="0.25">
      <c r="A41" s="37">
        <v>1</v>
      </c>
      <c r="B41" s="212" t="s">
        <v>130</v>
      </c>
      <c r="C41" s="120">
        <f>SUM(C42:C43)</f>
        <v>107</v>
      </c>
      <c r="D41" s="120">
        <f t="shared" ref="D41:E41" si="25">SUM(D42:D43)</f>
        <v>54</v>
      </c>
      <c r="E41" s="120">
        <f t="shared" si="25"/>
        <v>107</v>
      </c>
      <c r="F41" s="120">
        <f>E41/D41*100</f>
        <v>198.14814814814815</v>
      </c>
      <c r="G41" s="647">
        <f>SUM(G42:G43)</f>
        <v>557.91512</v>
      </c>
      <c r="H41" s="647">
        <f t="shared" ref="H41:I41" si="26">SUM(H42:H43)</f>
        <v>279</v>
      </c>
      <c r="I41" s="647">
        <f t="shared" si="26"/>
        <v>557.91511999999989</v>
      </c>
      <c r="J41" s="120">
        <f>I41/H41*100</f>
        <v>199.96957706093187</v>
      </c>
      <c r="K41" s="79"/>
    </row>
    <row r="42" spans="1:11" ht="45.75" customHeight="1" x14ac:dyDescent="0.25">
      <c r="A42" s="37">
        <v>1</v>
      </c>
      <c r="B42" s="73" t="s">
        <v>124</v>
      </c>
      <c r="C42" s="120">
        <v>72</v>
      </c>
      <c r="D42" s="113">
        <f t="shared" ref="D42:D49" si="27">ROUND(C42/12*$B$3,0)</f>
        <v>36</v>
      </c>
      <c r="E42" s="120">
        <v>73</v>
      </c>
      <c r="F42" s="120">
        <f>E42/D42*100</f>
        <v>202.77777777777777</v>
      </c>
      <c r="G42" s="647">
        <v>375.41952000000003</v>
      </c>
      <c r="H42" s="647">
        <f t="shared" ref="H42:H48" si="28">ROUND(G42/12*$B$3,0)</f>
        <v>188</v>
      </c>
      <c r="I42" s="647">
        <v>380.63367999999997</v>
      </c>
      <c r="J42" s="120">
        <f>I42/H42*100</f>
        <v>202.46472340425532</v>
      </c>
      <c r="K42" s="79"/>
    </row>
    <row r="43" spans="1:11" ht="48.75" customHeight="1" x14ac:dyDescent="0.25">
      <c r="A43" s="37">
        <v>1</v>
      </c>
      <c r="B43" s="73" t="s">
        <v>125</v>
      </c>
      <c r="C43" s="120">
        <v>35</v>
      </c>
      <c r="D43" s="113">
        <f t="shared" si="27"/>
        <v>18</v>
      </c>
      <c r="E43" s="120">
        <v>34</v>
      </c>
      <c r="F43" s="120">
        <f t="shared" ref="F43:F49" si="29">E43/D43*100</f>
        <v>188.88888888888889</v>
      </c>
      <c r="G43" s="647">
        <v>182.4956</v>
      </c>
      <c r="H43" s="647">
        <f t="shared" si="28"/>
        <v>91</v>
      </c>
      <c r="I43" s="647">
        <v>177.28143999999998</v>
      </c>
      <c r="J43" s="120">
        <f t="shared" ref="J43:J50" si="30">I43/H43*100</f>
        <v>194.8147692307692</v>
      </c>
      <c r="K43" s="79"/>
    </row>
    <row r="44" spans="1:11" ht="57.75" customHeight="1" x14ac:dyDescent="0.25">
      <c r="A44" s="37">
        <v>1</v>
      </c>
      <c r="B44" s="212" t="s">
        <v>122</v>
      </c>
      <c r="C44" s="120">
        <f>SUM(C45:C48)</f>
        <v>12828</v>
      </c>
      <c r="D44" s="120">
        <f>SUM(D45:D48)</f>
        <v>6415</v>
      </c>
      <c r="E44" s="120">
        <f>SUM(E45:E48)</f>
        <v>7863</v>
      </c>
      <c r="F44" s="120">
        <f t="shared" si="29"/>
        <v>122.57209664848013</v>
      </c>
      <c r="G44" s="647">
        <f>SUM(G45:G48)</f>
        <v>22085.483099999998</v>
      </c>
      <c r="H44" s="647">
        <f t="shared" ref="H44:I44" si="31">SUM(H45:H48)</f>
        <v>11042</v>
      </c>
      <c r="I44" s="647">
        <f t="shared" si="31"/>
        <v>14935.237749999998</v>
      </c>
      <c r="J44" s="120">
        <f t="shared" si="30"/>
        <v>135.2584472921572</v>
      </c>
      <c r="K44" s="79"/>
    </row>
    <row r="45" spans="1:11" ht="60" x14ac:dyDescent="0.25">
      <c r="A45" s="37">
        <v>1</v>
      </c>
      <c r="B45" s="73" t="s">
        <v>128</v>
      </c>
      <c r="C45" s="120">
        <v>8600</v>
      </c>
      <c r="D45" s="113">
        <f t="shared" si="27"/>
        <v>4300</v>
      </c>
      <c r="E45" s="113">
        <v>5467</v>
      </c>
      <c r="F45" s="120">
        <f t="shared" si="29"/>
        <v>127.13953488372094</v>
      </c>
      <c r="G45" s="647">
        <v>16774.390100000001</v>
      </c>
      <c r="H45" s="647">
        <f t="shared" si="28"/>
        <v>8387</v>
      </c>
      <c r="I45" s="647">
        <v>12182.80754</v>
      </c>
      <c r="J45" s="120">
        <f t="shared" si="30"/>
        <v>145.25822749493261</v>
      </c>
      <c r="K45" s="79"/>
    </row>
    <row r="46" spans="1:11" ht="45" x14ac:dyDescent="0.25">
      <c r="A46" s="37">
        <v>1</v>
      </c>
      <c r="B46" s="73" t="s">
        <v>119</v>
      </c>
      <c r="C46" s="120">
        <v>2695</v>
      </c>
      <c r="D46" s="113">
        <f t="shared" si="27"/>
        <v>1348</v>
      </c>
      <c r="E46" s="113">
        <v>2143</v>
      </c>
      <c r="F46" s="120">
        <f t="shared" si="29"/>
        <v>158.97626112759644</v>
      </c>
      <c r="G46" s="647">
        <v>2266.4949999999999</v>
      </c>
      <c r="H46" s="647">
        <f t="shared" si="28"/>
        <v>1133</v>
      </c>
      <c r="I46" s="647">
        <v>1890.0434499999999</v>
      </c>
      <c r="J46" s="120">
        <f t="shared" si="30"/>
        <v>166.81760370697262</v>
      </c>
      <c r="K46" s="79"/>
    </row>
    <row r="47" spans="1:11" ht="30" customHeight="1" x14ac:dyDescent="0.25">
      <c r="A47" s="37">
        <v>1</v>
      </c>
      <c r="B47" s="73" t="s">
        <v>86</v>
      </c>
      <c r="C47" s="120">
        <v>743</v>
      </c>
      <c r="D47" s="113">
        <f t="shared" si="27"/>
        <v>372</v>
      </c>
      <c r="E47" s="113">
        <v>253</v>
      </c>
      <c r="F47" s="120">
        <f t="shared" si="29"/>
        <v>68.010752688172033</v>
      </c>
      <c r="G47" s="647">
        <v>2543.8090999999999</v>
      </c>
      <c r="H47" s="647">
        <f t="shared" si="28"/>
        <v>1272</v>
      </c>
      <c r="I47" s="647">
        <v>862.38675999999998</v>
      </c>
      <c r="J47" s="120">
        <f t="shared" si="30"/>
        <v>67.797701257861632</v>
      </c>
      <c r="K47" s="79"/>
    </row>
    <row r="48" spans="1:11" ht="15" customHeight="1" x14ac:dyDescent="0.25">
      <c r="A48" s="37">
        <v>1</v>
      </c>
      <c r="B48" s="309" t="s">
        <v>87</v>
      </c>
      <c r="C48" s="721">
        <v>790</v>
      </c>
      <c r="D48" s="717">
        <f t="shared" si="27"/>
        <v>395</v>
      </c>
      <c r="E48" s="113">
        <v>0</v>
      </c>
      <c r="F48" s="120">
        <f t="shared" si="29"/>
        <v>0</v>
      </c>
      <c r="G48" s="647">
        <v>500.78889999999996</v>
      </c>
      <c r="H48" s="647">
        <f t="shared" si="28"/>
        <v>250</v>
      </c>
      <c r="I48" s="718">
        <v>0</v>
      </c>
      <c r="J48" s="650">
        <f t="shared" si="30"/>
        <v>0</v>
      </c>
      <c r="K48" s="79"/>
    </row>
    <row r="49" spans="1:11" ht="32.25" customHeight="1" thickBot="1" x14ac:dyDescent="0.3">
      <c r="A49" s="37">
        <v>1</v>
      </c>
      <c r="B49" s="723" t="s">
        <v>133</v>
      </c>
      <c r="C49" s="716">
        <v>8965</v>
      </c>
      <c r="D49" s="717">
        <f t="shared" si="27"/>
        <v>4483</v>
      </c>
      <c r="E49" s="715">
        <v>4255</v>
      </c>
      <c r="F49" s="120">
        <f t="shared" si="29"/>
        <v>94.914120008922595</v>
      </c>
      <c r="G49" s="687">
        <v>5763.4192000000003</v>
      </c>
      <c r="H49" s="647">
        <f t="shared" ref="H49" si="32">ROUND(G49/12*$B$3,0)</f>
        <v>2882</v>
      </c>
      <c r="I49" s="718">
        <v>2732.9106200000001</v>
      </c>
      <c r="J49" s="650">
        <f t="shared" ref="J49" si="33">I49/H49*100</f>
        <v>94.826877862595424</v>
      </c>
      <c r="K49" s="79"/>
    </row>
    <row r="50" spans="1:11" ht="15.75" thickBot="1" x14ac:dyDescent="0.3">
      <c r="A50" s="37">
        <v>1</v>
      </c>
      <c r="B50" s="126" t="s">
        <v>3</v>
      </c>
      <c r="C50" s="722"/>
      <c r="D50" s="464"/>
      <c r="E50" s="674"/>
      <c r="F50" s="666"/>
      <c r="G50" s="676">
        <f>G41+G44+G49</f>
        <v>28406.817419999999</v>
      </c>
      <c r="H50" s="676">
        <f t="shared" ref="H50:I50" si="34">H41+H44+H49</f>
        <v>14203</v>
      </c>
      <c r="I50" s="676">
        <f t="shared" si="34"/>
        <v>18226.063489999997</v>
      </c>
      <c r="J50" s="667">
        <f t="shared" si="30"/>
        <v>128.32544877842707</v>
      </c>
      <c r="K50" s="79"/>
    </row>
    <row r="51" spans="1:11" ht="15" customHeight="1" x14ac:dyDescent="0.25">
      <c r="A51" s="37">
        <v>1</v>
      </c>
      <c r="B51" s="83"/>
      <c r="C51" s="149"/>
      <c r="D51" s="149"/>
      <c r="E51" s="649"/>
      <c r="F51" s="149"/>
      <c r="G51" s="381"/>
      <c r="H51" s="381"/>
      <c r="I51" s="719"/>
      <c r="J51" s="668"/>
      <c r="K51" s="79"/>
    </row>
    <row r="52" spans="1:11" ht="29.25" customHeight="1" x14ac:dyDescent="0.25">
      <c r="A52" s="37">
        <v>1</v>
      </c>
      <c r="B52" s="75" t="s">
        <v>66</v>
      </c>
      <c r="C52" s="125"/>
      <c r="D52" s="125"/>
      <c r="E52" s="125"/>
      <c r="F52" s="125"/>
      <c r="G52" s="379"/>
      <c r="H52" s="379"/>
      <c r="I52" s="720"/>
      <c r="J52" s="669"/>
      <c r="K52" s="79"/>
    </row>
    <row r="53" spans="1:11" ht="46.5" customHeight="1" x14ac:dyDescent="0.25">
      <c r="A53" s="37">
        <v>1</v>
      </c>
      <c r="B53" s="212" t="s">
        <v>130</v>
      </c>
      <c r="C53" s="120">
        <f>SUM(C54:C55)</f>
        <v>365</v>
      </c>
      <c r="D53" s="120">
        <f t="shared" ref="D53:E53" si="35">SUM(D54:D55)</f>
        <v>183</v>
      </c>
      <c r="E53" s="120">
        <f t="shared" si="35"/>
        <v>375</v>
      </c>
      <c r="F53" s="120">
        <f t="shared" ref="F53:F61" si="36">E53/D53*100</f>
        <v>204.91803278688522</v>
      </c>
      <c r="G53" s="647">
        <f>SUM(G54:G55)</f>
        <v>1903.1684</v>
      </c>
      <c r="H53" s="647">
        <f t="shared" ref="H53:I53" si="37">SUM(H54:H55)</f>
        <v>952</v>
      </c>
      <c r="I53" s="647">
        <f t="shared" si="37"/>
        <v>1955.31</v>
      </c>
      <c r="J53" s="122">
        <f>I53/H53*100</f>
        <v>205.38970588235293</v>
      </c>
      <c r="K53" s="79"/>
    </row>
    <row r="54" spans="1:11" ht="30" customHeight="1" x14ac:dyDescent="0.25">
      <c r="A54" s="37">
        <v>1</v>
      </c>
      <c r="B54" s="73" t="s">
        <v>124</v>
      </c>
      <c r="C54" s="120">
        <v>290</v>
      </c>
      <c r="D54" s="113">
        <f t="shared" ref="D54:D61" si="38">ROUND(C54/12*$B$3,0)</f>
        <v>145</v>
      </c>
      <c r="E54" s="113">
        <v>286</v>
      </c>
      <c r="F54" s="120">
        <f t="shared" si="36"/>
        <v>197.24137931034483</v>
      </c>
      <c r="G54" s="647">
        <v>1512.1063999999999</v>
      </c>
      <c r="H54" s="647">
        <f t="shared" ref="H54:H60" si="39">ROUND(G54/12*$B$3,0)</f>
        <v>756</v>
      </c>
      <c r="I54" s="647">
        <v>1491.2497599999999</v>
      </c>
      <c r="J54" s="122">
        <f t="shared" ref="J54:J63" si="40">I54/H54*100</f>
        <v>197.25525925925925</v>
      </c>
      <c r="K54" s="79"/>
    </row>
    <row r="55" spans="1:11" ht="36" customHeight="1" x14ac:dyDescent="0.25">
      <c r="A55" s="37">
        <v>1</v>
      </c>
      <c r="B55" s="73" t="s">
        <v>125</v>
      </c>
      <c r="C55" s="120">
        <v>75</v>
      </c>
      <c r="D55" s="113">
        <f t="shared" si="38"/>
        <v>38</v>
      </c>
      <c r="E55" s="120">
        <v>89</v>
      </c>
      <c r="F55" s="120">
        <f t="shared" si="36"/>
        <v>234.21052631578948</v>
      </c>
      <c r="G55" s="647">
        <v>391.06200000000001</v>
      </c>
      <c r="H55" s="647">
        <f t="shared" si="39"/>
        <v>196</v>
      </c>
      <c r="I55" s="647">
        <v>464.06023999999996</v>
      </c>
      <c r="J55" s="122">
        <f t="shared" si="40"/>
        <v>236.76542857142854</v>
      </c>
      <c r="K55" s="79"/>
    </row>
    <row r="56" spans="1:11" ht="44.25" customHeight="1" x14ac:dyDescent="0.25">
      <c r="A56" s="37">
        <v>1</v>
      </c>
      <c r="B56" s="212" t="s">
        <v>122</v>
      </c>
      <c r="C56" s="120">
        <f>SUM(C57:C60)</f>
        <v>30063</v>
      </c>
      <c r="D56" s="120">
        <f t="shared" ref="D56:H56" si="41">SUM(D57:D60)</f>
        <v>15032</v>
      </c>
      <c r="E56" s="120">
        <f t="shared" si="41"/>
        <v>15438</v>
      </c>
      <c r="F56" s="120">
        <f t="shared" si="36"/>
        <v>102.70090473656199</v>
      </c>
      <c r="G56" s="647">
        <f t="shared" si="41"/>
        <v>49129.318139999996</v>
      </c>
      <c r="H56" s="647">
        <f t="shared" si="41"/>
        <v>24565</v>
      </c>
      <c r="I56" s="645">
        <f t="shared" ref="I56" si="42">SUM(I57:I60)</f>
        <v>25622.82792</v>
      </c>
      <c r="J56" s="120">
        <f t="shared" si="40"/>
        <v>104.30624026053327</v>
      </c>
      <c r="K56" s="79"/>
    </row>
    <row r="57" spans="1:11" ht="60" x14ac:dyDescent="0.25">
      <c r="A57" s="37">
        <v>1</v>
      </c>
      <c r="B57" s="73" t="s">
        <v>128</v>
      </c>
      <c r="C57" s="120">
        <v>22500</v>
      </c>
      <c r="D57" s="113">
        <f t="shared" si="38"/>
        <v>11250</v>
      </c>
      <c r="E57" s="113">
        <v>10228</v>
      </c>
      <c r="F57" s="120">
        <f t="shared" si="36"/>
        <v>90.915555555555557</v>
      </c>
      <c r="G57" s="647">
        <v>39377.15814</v>
      </c>
      <c r="H57" s="647">
        <f t="shared" si="39"/>
        <v>19689</v>
      </c>
      <c r="I57" s="647">
        <v>18966.021929999999</v>
      </c>
      <c r="J57" s="120">
        <f t="shared" si="40"/>
        <v>96.328010208745994</v>
      </c>
      <c r="K57" s="79"/>
    </row>
    <row r="58" spans="1:11" ht="45" x14ac:dyDescent="0.25">
      <c r="A58" s="37">
        <v>1</v>
      </c>
      <c r="B58" s="73" t="s">
        <v>119</v>
      </c>
      <c r="C58" s="120">
        <v>1713</v>
      </c>
      <c r="D58" s="113">
        <f t="shared" si="38"/>
        <v>857</v>
      </c>
      <c r="E58" s="113">
        <v>2011</v>
      </c>
      <c r="F58" s="120">
        <f t="shared" si="36"/>
        <v>234.65577596266044</v>
      </c>
      <c r="G58" s="647">
        <v>1440.633</v>
      </c>
      <c r="H58" s="647">
        <f t="shared" si="39"/>
        <v>720</v>
      </c>
      <c r="I58" s="647">
        <v>1559.9435900000001</v>
      </c>
      <c r="J58" s="120">
        <f t="shared" si="40"/>
        <v>216.65883194444447</v>
      </c>
      <c r="K58" s="79"/>
    </row>
    <row r="59" spans="1:11" ht="27.75" customHeight="1" x14ac:dyDescent="0.25">
      <c r="A59" s="37">
        <v>1</v>
      </c>
      <c r="B59" s="73" t="s">
        <v>86</v>
      </c>
      <c r="C59" s="120">
        <v>1650</v>
      </c>
      <c r="D59" s="113">
        <f t="shared" si="38"/>
        <v>825</v>
      </c>
      <c r="E59" s="113">
        <v>1023</v>
      </c>
      <c r="F59" s="120">
        <f t="shared" si="36"/>
        <v>124</v>
      </c>
      <c r="G59" s="647">
        <v>5649.1049999999996</v>
      </c>
      <c r="H59" s="647">
        <f t="shared" si="39"/>
        <v>2825</v>
      </c>
      <c r="I59" s="647">
        <v>3822.6517600000002</v>
      </c>
      <c r="J59" s="120">
        <f t="shared" si="40"/>
        <v>135.31510654867259</v>
      </c>
      <c r="K59" s="79"/>
    </row>
    <row r="60" spans="1:11" ht="33.75" customHeight="1" x14ac:dyDescent="0.25">
      <c r="A60" s="37">
        <v>1</v>
      </c>
      <c r="B60" s="309" t="s">
        <v>87</v>
      </c>
      <c r="C60" s="186">
        <v>4200</v>
      </c>
      <c r="D60" s="324">
        <f t="shared" si="38"/>
        <v>2100</v>
      </c>
      <c r="E60" s="324">
        <v>2176</v>
      </c>
      <c r="F60" s="186">
        <f t="shared" si="36"/>
        <v>103.61904761904761</v>
      </c>
      <c r="G60" s="647">
        <v>2662.422</v>
      </c>
      <c r="H60" s="647">
        <f t="shared" si="39"/>
        <v>1331</v>
      </c>
      <c r="I60" s="647">
        <v>1274.2106400000002</v>
      </c>
      <c r="J60" s="186">
        <f t="shared" si="40"/>
        <v>95.733331329827223</v>
      </c>
      <c r="K60" s="79"/>
    </row>
    <row r="61" spans="1:11" s="112" customFormat="1" ht="33.75" customHeight="1" x14ac:dyDescent="0.25">
      <c r="A61" s="37">
        <v>1</v>
      </c>
      <c r="B61" s="308" t="s">
        <v>133</v>
      </c>
      <c r="C61" s="186">
        <v>17690</v>
      </c>
      <c r="D61" s="324">
        <f t="shared" si="38"/>
        <v>8845</v>
      </c>
      <c r="E61" s="324">
        <v>8894</v>
      </c>
      <c r="F61" s="186">
        <f t="shared" si="36"/>
        <v>100.55398530243076</v>
      </c>
      <c r="G61" s="647">
        <v>11372.547199999999</v>
      </c>
      <c r="H61" s="647">
        <f t="shared" ref="H61" si="43">ROUND(G61/12*$B$3,0)</f>
        <v>5686</v>
      </c>
      <c r="I61" s="647">
        <v>5702.3775800000012</v>
      </c>
      <c r="J61" s="186">
        <f t="shared" ref="J61" si="44">I61/H61*100</f>
        <v>100.28803341540629</v>
      </c>
      <c r="K61" s="111"/>
    </row>
    <row r="62" spans="1:11" s="112" customFormat="1" ht="33.75" customHeight="1" thickBot="1" x14ac:dyDescent="0.3">
      <c r="A62" s="37">
        <v>1</v>
      </c>
      <c r="B62" s="308" t="s">
        <v>135</v>
      </c>
      <c r="C62" s="186">
        <v>2000</v>
      </c>
      <c r="D62" s="763">
        <f>ROUND(C62/10*4,0)</f>
        <v>800</v>
      </c>
      <c r="E62" s="324"/>
      <c r="F62" s="186"/>
      <c r="G62" s="647"/>
      <c r="H62" s="647"/>
      <c r="I62" s="647"/>
      <c r="J62" s="186"/>
      <c r="K62" s="111"/>
    </row>
    <row r="63" spans="1:11" s="13" customFormat="1" ht="15" customHeight="1" thickBot="1" x14ac:dyDescent="0.3">
      <c r="A63" s="37">
        <v>1</v>
      </c>
      <c r="B63" s="345" t="s">
        <v>3</v>
      </c>
      <c r="C63" s="661"/>
      <c r="D63" s="661"/>
      <c r="E63" s="661"/>
      <c r="F63" s="670"/>
      <c r="G63" s="663">
        <f>G56+G53+G61</f>
        <v>62405.033739999999</v>
      </c>
      <c r="H63" s="663">
        <f t="shared" ref="H63:I63" si="45">H56+H53+H61</f>
        <v>31203</v>
      </c>
      <c r="I63" s="663">
        <f t="shared" si="45"/>
        <v>33280.515500000001</v>
      </c>
      <c r="J63" s="671">
        <f t="shared" si="40"/>
        <v>106.65806332724419</v>
      </c>
      <c r="K63" s="119"/>
    </row>
    <row r="64" spans="1:11" ht="15" customHeight="1" x14ac:dyDescent="0.25">
      <c r="A64" s="37">
        <v>1</v>
      </c>
      <c r="B64" s="83"/>
      <c r="C64" s="150"/>
      <c r="D64" s="150"/>
      <c r="E64" s="150"/>
      <c r="F64" s="149"/>
      <c r="G64" s="382"/>
      <c r="H64" s="382"/>
      <c r="I64" s="382"/>
      <c r="J64" s="150"/>
      <c r="K64" s="79"/>
    </row>
    <row r="65" spans="1:11" ht="33" customHeight="1" x14ac:dyDescent="0.25">
      <c r="A65" s="37">
        <v>1</v>
      </c>
      <c r="B65" s="27" t="s">
        <v>67</v>
      </c>
      <c r="C65" s="128"/>
      <c r="D65" s="128"/>
      <c r="E65" s="128"/>
      <c r="F65" s="125"/>
      <c r="G65" s="383"/>
      <c r="H65" s="383"/>
      <c r="I65" s="383"/>
      <c r="J65" s="128"/>
      <c r="K65" s="79"/>
    </row>
    <row r="66" spans="1:11" ht="30" x14ac:dyDescent="0.25">
      <c r="A66" s="37">
        <v>1</v>
      </c>
      <c r="B66" s="212" t="s">
        <v>130</v>
      </c>
      <c r="C66" s="120">
        <f>SUM(C67:C68)</f>
        <v>16620</v>
      </c>
      <c r="D66" s="120">
        <f t="shared" ref="D66:E66" si="46">SUM(D67:D68)</f>
        <v>8310</v>
      </c>
      <c r="E66" s="120">
        <f t="shared" si="46"/>
        <v>9222</v>
      </c>
      <c r="F66" s="120">
        <f>E66/D66*100</f>
        <v>110.97472924187726</v>
      </c>
      <c r="G66" s="647">
        <f>SUM(G67:G68)</f>
        <v>33023.473078518524</v>
      </c>
      <c r="H66" s="647">
        <f>SUM(H67:H68)</f>
        <v>16512</v>
      </c>
      <c r="I66" s="647">
        <f>SUM(I67:I68)</f>
        <v>14045.248520000001</v>
      </c>
      <c r="J66" s="120">
        <f t="shared" ref="J66:J72" si="47">I66/H66*100</f>
        <v>85.060855862403102</v>
      </c>
      <c r="K66" s="79"/>
    </row>
    <row r="67" spans="1:11" ht="30" customHeight="1" x14ac:dyDescent="0.25">
      <c r="A67" s="37">
        <v>1</v>
      </c>
      <c r="B67" s="73" t="s">
        <v>83</v>
      </c>
      <c r="C67" s="120">
        <v>12736</v>
      </c>
      <c r="D67" s="113">
        <f t="shared" ref="D67:D70" si="48">ROUND(C67/12*$B$3,0)</f>
        <v>6368</v>
      </c>
      <c r="E67" s="120">
        <v>6800</v>
      </c>
      <c r="F67" s="120">
        <f>E67/D67*100</f>
        <v>106.78391959798994</v>
      </c>
      <c r="G67" s="647">
        <v>26043.148278518522</v>
      </c>
      <c r="H67" s="647">
        <f t="shared" ref="H67:H70" si="49">ROUND(G67/12*$B$3,0)</f>
        <v>13022</v>
      </c>
      <c r="I67" s="647">
        <v>9406.1659799999998</v>
      </c>
      <c r="J67" s="120">
        <f t="shared" si="47"/>
        <v>72.232882660113646</v>
      </c>
      <c r="K67" s="79"/>
    </row>
    <row r="68" spans="1:11" ht="28.5" customHeight="1" x14ac:dyDescent="0.25">
      <c r="A68" s="37">
        <v>1</v>
      </c>
      <c r="B68" s="73" t="s">
        <v>84</v>
      </c>
      <c r="C68" s="120">
        <v>3884</v>
      </c>
      <c r="D68" s="113">
        <f t="shared" si="48"/>
        <v>1942</v>
      </c>
      <c r="E68" s="120">
        <v>2422</v>
      </c>
      <c r="F68" s="186">
        <f>E68/D68*100</f>
        <v>124.7167868177137</v>
      </c>
      <c r="G68" s="647">
        <v>6980.3247999999994</v>
      </c>
      <c r="H68" s="647">
        <f t="shared" si="49"/>
        <v>3490</v>
      </c>
      <c r="I68" s="647">
        <v>4639.0825400000003</v>
      </c>
      <c r="J68" s="120">
        <f t="shared" si="47"/>
        <v>132.92500114613182</v>
      </c>
      <c r="K68" s="79"/>
    </row>
    <row r="69" spans="1:11" ht="28.5" customHeight="1" x14ac:dyDescent="0.25">
      <c r="A69" s="37">
        <v>1</v>
      </c>
      <c r="B69" s="212" t="s">
        <v>122</v>
      </c>
      <c r="C69" s="186">
        <f>SUM(C70)</f>
        <v>300</v>
      </c>
      <c r="D69" s="186">
        <f t="shared" ref="D69:I69" si="50">SUM(D70)</f>
        <v>150</v>
      </c>
      <c r="E69" s="186">
        <f t="shared" si="50"/>
        <v>143</v>
      </c>
      <c r="F69" s="186">
        <f t="shared" ref="F69:F70" si="51">E69/D69*100</f>
        <v>95.333333333333343</v>
      </c>
      <c r="G69" s="647">
        <f t="shared" si="50"/>
        <v>440.46</v>
      </c>
      <c r="H69" s="647">
        <f t="shared" si="50"/>
        <v>220</v>
      </c>
      <c r="I69" s="647">
        <f t="shared" si="50"/>
        <v>211.08013999999997</v>
      </c>
      <c r="J69" s="120">
        <f t="shared" si="47"/>
        <v>95.945518181818173</v>
      </c>
      <c r="K69" s="79"/>
    </row>
    <row r="70" spans="1:11" ht="28.5" customHeight="1" x14ac:dyDescent="0.25">
      <c r="A70" s="37">
        <v>1</v>
      </c>
      <c r="B70" s="309" t="s">
        <v>118</v>
      </c>
      <c r="C70" s="186">
        <v>300</v>
      </c>
      <c r="D70" s="186">
        <f t="shared" si="48"/>
        <v>150</v>
      </c>
      <c r="E70" s="186">
        <v>143</v>
      </c>
      <c r="F70" s="186">
        <f t="shared" si="51"/>
        <v>95.333333333333343</v>
      </c>
      <c r="G70" s="647">
        <v>440.46</v>
      </c>
      <c r="H70" s="647">
        <f t="shared" si="49"/>
        <v>220</v>
      </c>
      <c r="I70" s="647">
        <v>211.08013999999997</v>
      </c>
      <c r="J70" s="186">
        <f t="shared" si="47"/>
        <v>95.945518181818173</v>
      </c>
      <c r="K70" s="79"/>
    </row>
    <row r="71" spans="1:11" s="112" customFormat="1" ht="28.5" customHeight="1" thickBot="1" x14ac:dyDescent="0.3">
      <c r="A71" s="37">
        <v>1</v>
      </c>
      <c r="B71" s="123" t="s">
        <v>133</v>
      </c>
      <c r="C71" s="186">
        <v>17000</v>
      </c>
      <c r="D71" s="186">
        <f t="shared" ref="D71" si="52">ROUND(C71/12*$B$3,0)</f>
        <v>8500</v>
      </c>
      <c r="E71" s="186">
        <v>8386</v>
      </c>
      <c r="F71" s="186">
        <f t="shared" ref="F71" si="53">E71/D71*100</f>
        <v>98.658823529411762</v>
      </c>
      <c r="G71" s="647">
        <v>10928.96</v>
      </c>
      <c r="H71" s="647">
        <f t="shared" ref="H71" si="54">ROUND(G71/12*$B$3,0)</f>
        <v>5464</v>
      </c>
      <c r="I71" s="647">
        <v>5378.9769600000009</v>
      </c>
      <c r="J71" s="186">
        <f t="shared" ref="J71" si="55">I71/H71*100</f>
        <v>98.44394143484628</v>
      </c>
      <c r="K71" s="111"/>
    </row>
    <row r="72" spans="1:11" ht="15.75" customHeight="1" thickBot="1" x14ac:dyDescent="0.3">
      <c r="A72" s="37">
        <v>1</v>
      </c>
      <c r="B72" s="323" t="s">
        <v>3</v>
      </c>
      <c r="C72" s="661"/>
      <c r="D72" s="661"/>
      <c r="E72" s="661"/>
      <c r="F72" s="670"/>
      <c r="G72" s="663">
        <f>G69+G66+G71</f>
        <v>44392.893078518522</v>
      </c>
      <c r="H72" s="663">
        <f t="shared" ref="H72:I72" si="56">H69+H66+H71</f>
        <v>22196</v>
      </c>
      <c r="I72" s="663">
        <f t="shared" si="56"/>
        <v>19635.305620000003</v>
      </c>
      <c r="J72" s="671">
        <f t="shared" si="47"/>
        <v>88.463261939088127</v>
      </c>
      <c r="K72" s="79"/>
    </row>
    <row r="73" spans="1:11" x14ac:dyDescent="0.25">
      <c r="A73" s="37">
        <v>1</v>
      </c>
      <c r="B73" s="32"/>
      <c r="C73" s="150"/>
      <c r="D73" s="150"/>
      <c r="E73" s="150"/>
      <c r="F73" s="149"/>
      <c r="G73" s="382"/>
      <c r="H73" s="382"/>
      <c r="I73" s="382"/>
      <c r="J73" s="150"/>
      <c r="K73" s="79"/>
    </row>
    <row r="74" spans="1:11" ht="29.25" x14ac:dyDescent="0.25">
      <c r="A74" s="37">
        <v>1</v>
      </c>
      <c r="B74" s="27" t="s">
        <v>68</v>
      </c>
      <c r="C74" s="128"/>
      <c r="D74" s="128"/>
      <c r="E74" s="128"/>
      <c r="F74" s="125"/>
      <c r="G74" s="383"/>
      <c r="H74" s="383"/>
      <c r="I74" s="383"/>
      <c r="J74" s="128"/>
      <c r="K74" s="79"/>
    </row>
    <row r="75" spans="1:11" ht="44.25" customHeight="1" x14ac:dyDescent="0.25">
      <c r="A75" s="37">
        <v>1</v>
      </c>
      <c r="B75" s="212" t="s">
        <v>130</v>
      </c>
      <c r="C75" s="120">
        <f>SUM(C76:C77)</f>
        <v>9391</v>
      </c>
      <c r="D75" s="120">
        <f t="shared" ref="D75:E75" si="57">SUM(D76:D77)</f>
        <v>4696</v>
      </c>
      <c r="E75" s="120">
        <f t="shared" si="57"/>
        <v>5205</v>
      </c>
      <c r="F75" s="120">
        <f>E75/D75*100</f>
        <v>110.8390119250426</v>
      </c>
      <c r="G75" s="647">
        <f>SUM(G76:G77)</f>
        <v>18666.494017777779</v>
      </c>
      <c r="H75" s="647">
        <f>SUM(H76:H77)</f>
        <v>9333</v>
      </c>
      <c r="I75" s="647">
        <f>SUM(I76:I77)</f>
        <v>10207.74567</v>
      </c>
      <c r="J75" s="120">
        <f t="shared" ref="J75:J81" si="58">I75/H75*100</f>
        <v>109.37260977177756</v>
      </c>
      <c r="K75" s="79"/>
    </row>
    <row r="76" spans="1:11" ht="29.25" customHeight="1" x14ac:dyDescent="0.25">
      <c r="A76" s="37">
        <v>1</v>
      </c>
      <c r="B76" s="73" t="s">
        <v>83</v>
      </c>
      <c r="C76" s="120">
        <v>7224</v>
      </c>
      <c r="D76" s="113">
        <f t="shared" ref="D76:D79" si="59">ROUND(C76/12*$B$3,0)</f>
        <v>3612</v>
      </c>
      <c r="E76" s="120">
        <v>3983</v>
      </c>
      <c r="F76" s="120">
        <f t="shared" ref="F76:F79" si="60">E76/D76*100</f>
        <v>110.27131782945736</v>
      </c>
      <c r="G76" s="647">
        <v>14771.961617777779</v>
      </c>
      <c r="H76" s="647">
        <f t="shared" ref="H76:H79" si="61">ROUND(G76/12*$B$3,0)</f>
        <v>7386</v>
      </c>
      <c r="I76" s="647">
        <v>7868.3675800000001</v>
      </c>
      <c r="J76" s="120">
        <f t="shared" si="58"/>
        <v>106.53083644733279</v>
      </c>
      <c r="K76" s="79"/>
    </row>
    <row r="77" spans="1:11" ht="30" x14ac:dyDescent="0.25">
      <c r="A77" s="37">
        <v>1</v>
      </c>
      <c r="B77" s="73" t="s">
        <v>84</v>
      </c>
      <c r="C77" s="186">
        <v>2167</v>
      </c>
      <c r="D77" s="324">
        <f t="shared" si="59"/>
        <v>1084</v>
      </c>
      <c r="E77" s="186">
        <v>1222</v>
      </c>
      <c r="F77" s="186">
        <f t="shared" si="60"/>
        <v>112.73062730627305</v>
      </c>
      <c r="G77" s="647">
        <v>3894.5324000000001</v>
      </c>
      <c r="H77" s="647">
        <f t="shared" si="61"/>
        <v>1947</v>
      </c>
      <c r="I77" s="647">
        <v>2339.3780899999997</v>
      </c>
      <c r="J77" s="186">
        <f t="shared" si="58"/>
        <v>120.15295788392397</v>
      </c>
      <c r="K77" s="79"/>
    </row>
    <row r="78" spans="1:11" ht="30" x14ac:dyDescent="0.25">
      <c r="A78" s="37">
        <v>1</v>
      </c>
      <c r="B78" s="212" t="s">
        <v>122</v>
      </c>
      <c r="C78" s="120">
        <f>SUM(C79)</f>
        <v>960</v>
      </c>
      <c r="D78" s="120">
        <f t="shared" ref="D78:I78" si="62">SUM(D79)</f>
        <v>480</v>
      </c>
      <c r="E78" s="120">
        <f t="shared" si="62"/>
        <v>483</v>
      </c>
      <c r="F78" s="120">
        <f t="shared" si="60"/>
        <v>100.62500000000001</v>
      </c>
      <c r="G78" s="647">
        <f t="shared" si="62"/>
        <v>1409.472</v>
      </c>
      <c r="H78" s="647">
        <f t="shared" si="62"/>
        <v>705</v>
      </c>
      <c r="I78" s="647">
        <f t="shared" si="62"/>
        <v>701.35692000000006</v>
      </c>
      <c r="J78" s="186">
        <f t="shared" si="58"/>
        <v>99.483251063829798</v>
      </c>
      <c r="K78" s="79"/>
    </row>
    <row r="79" spans="1:11" ht="30" x14ac:dyDescent="0.25">
      <c r="A79" s="37">
        <v>1</v>
      </c>
      <c r="B79" s="309" t="s">
        <v>118</v>
      </c>
      <c r="C79" s="344">
        <v>960</v>
      </c>
      <c r="D79" s="672">
        <f t="shared" si="59"/>
        <v>480</v>
      </c>
      <c r="E79" s="344">
        <v>483</v>
      </c>
      <c r="F79" s="673">
        <f t="shared" si="60"/>
        <v>100.62500000000001</v>
      </c>
      <c r="G79" s="647">
        <v>1409.472</v>
      </c>
      <c r="H79" s="647">
        <f t="shared" si="61"/>
        <v>705</v>
      </c>
      <c r="I79" s="647">
        <v>701.35692000000006</v>
      </c>
      <c r="J79" s="186">
        <f t="shared" si="58"/>
        <v>99.483251063829798</v>
      </c>
      <c r="K79" s="79"/>
    </row>
    <row r="80" spans="1:11" ht="30.75" thickBot="1" x14ac:dyDescent="0.3">
      <c r="A80" s="37">
        <v>1</v>
      </c>
      <c r="B80" s="123" t="s">
        <v>133</v>
      </c>
      <c r="C80" s="186">
        <v>12360</v>
      </c>
      <c r="D80" s="324">
        <f t="shared" ref="D80" si="63">ROUND(C80/12*$B$3,0)</f>
        <v>6180</v>
      </c>
      <c r="E80" s="186">
        <v>6286</v>
      </c>
      <c r="F80" s="186">
        <f t="shared" ref="F80" si="64">E80/D80*100</f>
        <v>101.71521035598705</v>
      </c>
      <c r="G80" s="647">
        <v>7945.9967999999999</v>
      </c>
      <c r="H80" s="647">
        <f t="shared" ref="H80" si="65">ROUND(G80/12*$B$3,0)</f>
        <v>3973</v>
      </c>
      <c r="I80" s="647">
        <v>4038.5721600000006</v>
      </c>
      <c r="J80" s="186">
        <f t="shared" ref="J80" si="66">I80/H80*100</f>
        <v>101.65044450037757</v>
      </c>
      <c r="K80" s="79"/>
    </row>
    <row r="81" spans="1:11" ht="15" customHeight="1" thickBot="1" x14ac:dyDescent="0.3">
      <c r="A81" s="37">
        <v>1</v>
      </c>
      <c r="B81" s="117" t="s">
        <v>3</v>
      </c>
      <c r="C81" s="674"/>
      <c r="D81" s="661"/>
      <c r="E81" s="661"/>
      <c r="F81" s="662"/>
      <c r="G81" s="663">
        <f>G78+G75+G80</f>
        <v>28021.962817777781</v>
      </c>
      <c r="H81" s="663">
        <f t="shared" ref="H81:I81" si="67">H78+H75+H80</f>
        <v>14011</v>
      </c>
      <c r="I81" s="663">
        <f t="shared" si="67"/>
        <v>14947.674750000002</v>
      </c>
      <c r="J81" s="667">
        <f t="shared" si="58"/>
        <v>106.68528120762259</v>
      </c>
      <c r="K81" s="79"/>
    </row>
    <row r="82" spans="1:11" x14ac:dyDescent="0.25">
      <c r="A82" s="37">
        <v>1</v>
      </c>
      <c r="B82" s="32"/>
      <c r="C82" s="150"/>
      <c r="D82" s="150"/>
      <c r="E82" s="150"/>
      <c r="F82" s="149"/>
      <c r="G82" s="382"/>
      <c r="H82" s="382"/>
      <c r="I82" s="382"/>
      <c r="J82" s="150"/>
      <c r="K82" s="79"/>
    </row>
    <row r="83" spans="1:11" ht="29.25" x14ac:dyDescent="0.25">
      <c r="A83" s="37">
        <v>1</v>
      </c>
      <c r="B83" s="75" t="s">
        <v>69</v>
      </c>
      <c r="C83" s="128"/>
      <c r="D83" s="128"/>
      <c r="E83" s="128"/>
      <c r="F83" s="125"/>
      <c r="G83" s="383"/>
      <c r="H83" s="383"/>
      <c r="I83" s="383"/>
      <c r="J83" s="128"/>
      <c r="K83" s="79"/>
    </row>
    <row r="84" spans="1:11" ht="30" x14ac:dyDescent="0.25">
      <c r="A84" s="37">
        <v>1</v>
      </c>
      <c r="B84" s="212" t="s">
        <v>130</v>
      </c>
      <c r="C84" s="120">
        <f>SUM(C85:C86)</f>
        <v>12652</v>
      </c>
      <c r="D84" s="120">
        <f t="shared" ref="D84:E84" si="68">SUM(D85:D86)</f>
        <v>6326</v>
      </c>
      <c r="E84" s="120">
        <f t="shared" si="68"/>
        <v>6968</v>
      </c>
      <c r="F84" s="120">
        <f t="shared" ref="F84:F88" si="69">E84/D84*100</f>
        <v>110.14859310780905</v>
      </c>
      <c r="G84" s="647">
        <f>SUM(G85:G86)</f>
        <v>25148.257342222227</v>
      </c>
      <c r="H84" s="647">
        <f t="shared" ref="H84:I84" si="70">SUM(H85:H86)</f>
        <v>12574</v>
      </c>
      <c r="I84" s="647">
        <f t="shared" si="70"/>
        <v>14540.604060000001</v>
      </c>
      <c r="J84" s="122">
        <f t="shared" ref="J84:J105" si="71">I84/H84*100</f>
        <v>115.64024224590426</v>
      </c>
      <c r="K84" s="79"/>
    </row>
    <row r="85" spans="1:11" ht="30" x14ac:dyDescent="0.25">
      <c r="A85" s="37">
        <v>1</v>
      </c>
      <c r="B85" s="73" t="s">
        <v>83</v>
      </c>
      <c r="C85" s="120">
        <v>9732</v>
      </c>
      <c r="D85" s="113">
        <f t="shared" ref="D85:D88" si="72">ROUND(C85/12*$B$3,0)</f>
        <v>4866</v>
      </c>
      <c r="E85" s="120">
        <v>5397</v>
      </c>
      <c r="F85" s="120">
        <f t="shared" si="69"/>
        <v>110.91245376078915</v>
      </c>
      <c r="G85" s="647">
        <v>19900.433342222226</v>
      </c>
      <c r="H85" s="647">
        <f t="shared" ref="H85:H88" si="73">ROUND(G85/12*$B$3,0)</f>
        <v>9950</v>
      </c>
      <c r="I85" s="647">
        <v>11472.177600000001</v>
      </c>
      <c r="J85" s="122">
        <f t="shared" si="71"/>
        <v>115.29826733668342</v>
      </c>
      <c r="K85" s="79"/>
    </row>
    <row r="86" spans="1:11" ht="30" x14ac:dyDescent="0.25">
      <c r="A86" s="37">
        <v>1</v>
      </c>
      <c r="B86" s="73" t="s">
        <v>84</v>
      </c>
      <c r="C86" s="120">
        <v>2920</v>
      </c>
      <c r="D86" s="113">
        <f t="shared" si="72"/>
        <v>1460</v>
      </c>
      <c r="E86" s="120">
        <v>1571</v>
      </c>
      <c r="F86" s="186">
        <f t="shared" si="69"/>
        <v>107.60273972602741</v>
      </c>
      <c r="G86" s="647">
        <v>5247.8239999999996</v>
      </c>
      <c r="H86" s="647">
        <f t="shared" si="73"/>
        <v>2624</v>
      </c>
      <c r="I86" s="647">
        <v>3068.4264600000001</v>
      </c>
      <c r="J86" s="122">
        <f t="shared" si="71"/>
        <v>116.93698399390244</v>
      </c>
      <c r="K86" s="79"/>
    </row>
    <row r="87" spans="1:11" ht="30" x14ac:dyDescent="0.25">
      <c r="A87" s="37">
        <v>1</v>
      </c>
      <c r="B87" s="212" t="s">
        <v>122</v>
      </c>
      <c r="C87" s="120">
        <f>SUM(C88)</f>
        <v>1800</v>
      </c>
      <c r="D87" s="120">
        <f t="shared" ref="D87:I87" si="74">SUM(D88)</f>
        <v>900</v>
      </c>
      <c r="E87" s="120">
        <f t="shared" si="74"/>
        <v>900</v>
      </c>
      <c r="F87" s="186">
        <f t="shared" si="69"/>
        <v>100</v>
      </c>
      <c r="G87" s="647">
        <f t="shared" si="74"/>
        <v>2642.76</v>
      </c>
      <c r="H87" s="647">
        <f t="shared" si="74"/>
        <v>1321</v>
      </c>
      <c r="I87" s="647">
        <f t="shared" si="74"/>
        <v>1326.4921199999999</v>
      </c>
      <c r="J87" s="122">
        <f t="shared" si="71"/>
        <v>100.41575473126419</v>
      </c>
      <c r="K87" s="79"/>
    </row>
    <row r="88" spans="1:11" ht="30" x14ac:dyDescent="0.25">
      <c r="A88" s="37">
        <v>1</v>
      </c>
      <c r="B88" s="309" t="s">
        <v>118</v>
      </c>
      <c r="C88" s="186">
        <v>1800</v>
      </c>
      <c r="D88" s="324">
        <f t="shared" si="72"/>
        <v>900</v>
      </c>
      <c r="E88" s="346">
        <v>900</v>
      </c>
      <c r="F88" s="186">
        <f t="shared" si="69"/>
        <v>100</v>
      </c>
      <c r="G88" s="647">
        <v>2642.76</v>
      </c>
      <c r="H88" s="647">
        <f t="shared" si="73"/>
        <v>1321</v>
      </c>
      <c r="I88" s="647">
        <v>1326.4921199999999</v>
      </c>
      <c r="J88" s="650">
        <f t="shared" si="71"/>
        <v>100.41575473126419</v>
      </c>
      <c r="K88" s="79"/>
    </row>
    <row r="89" spans="1:11" ht="30.75" thickBot="1" x14ac:dyDescent="0.3">
      <c r="A89" s="37">
        <v>1</v>
      </c>
      <c r="B89" s="123" t="s">
        <v>133</v>
      </c>
      <c r="C89" s="120">
        <v>18978</v>
      </c>
      <c r="D89" s="113">
        <f t="shared" ref="D89" si="75">ROUND(C89/12*$B$3,0)</f>
        <v>9489</v>
      </c>
      <c r="E89" s="120">
        <v>9452</v>
      </c>
      <c r="F89" s="186">
        <f t="shared" ref="F89" si="76">E89/D89*100</f>
        <v>99.61007482347982</v>
      </c>
      <c r="G89" s="647">
        <v>12200.576640000001</v>
      </c>
      <c r="H89" s="647">
        <f t="shared" ref="H89" si="77">ROUND(G89/12*$B$3,0)</f>
        <v>6100</v>
      </c>
      <c r="I89" s="647">
        <v>6073.3012200000003</v>
      </c>
      <c r="J89" s="122">
        <f t="shared" ref="J89" si="78">I89/H89*100</f>
        <v>99.562315081967228</v>
      </c>
      <c r="K89" s="79"/>
    </row>
    <row r="90" spans="1:11" ht="15" customHeight="1" thickBot="1" x14ac:dyDescent="0.3">
      <c r="A90" s="37">
        <v>1</v>
      </c>
      <c r="B90" s="117" t="s">
        <v>3</v>
      </c>
      <c r="C90" s="464"/>
      <c r="D90" s="464"/>
      <c r="E90" s="464"/>
      <c r="F90" s="666"/>
      <c r="G90" s="675">
        <f>G87+G84+G89</f>
        <v>39991.593982222228</v>
      </c>
      <c r="H90" s="675">
        <f t="shared" ref="H90:I90" si="79">H87+H84+H89</f>
        <v>19995</v>
      </c>
      <c r="I90" s="675">
        <f t="shared" si="79"/>
        <v>21940.397400000002</v>
      </c>
      <c r="J90" s="667">
        <f t="shared" si="71"/>
        <v>109.72941935483871</v>
      </c>
      <c r="K90" s="79"/>
    </row>
    <row r="91" spans="1:11" x14ac:dyDescent="0.25">
      <c r="A91" s="37">
        <v>1</v>
      </c>
      <c r="B91" s="32"/>
      <c r="C91" s="149"/>
      <c r="D91" s="149"/>
      <c r="E91" s="149"/>
      <c r="F91" s="149"/>
      <c r="G91" s="382"/>
      <c r="H91" s="382"/>
      <c r="I91" s="382"/>
      <c r="J91" s="150"/>
      <c r="K91" s="79"/>
    </row>
    <row r="92" spans="1:11" ht="29.25" x14ac:dyDescent="0.25">
      <c r="A92" s="37">
        <v>1</v>
      </c>
      <c r="B92" s="27" t="s">
        <v>70</v>
      </c>
      <c r="C92" s="125"/>
      <c r="D92" s="125"/>
      <c r="E92" s="125"/>
      <c r="F92" s="125"/>
      <c r="G92" s="647"/>
      <c r="H92" s="647"/>
      <c r="I92" s="647"/>
      <c r="J92" s="122"/>
      <c r="K92" s="79"/>
    </row>
    <row r="93" spans="1:11" ht="30" x14ac:dyDescent="0.25">
      <c r="A93" s="37">
        <v>1</v>
      </c>
      <c r="B93" s="212" t="s">
        <v>130</v>
      </c>
      <c r="C93" s="120">
        <f>SUM(C94:C97)</f>
        <v>6376</v>
      </c>
      <c r="D93" s="120">
        <f t="shared" ref="D93:E93" si="80">SUM(D94:D97)</f>
        <v>3189</v>
      </c>
      <c r="E93" s="120">
        <f t="shared" si="80"/>
        <v>3526</v>
      </c>
      <c r="F93" s="677">
        <f t="shared" ref="F93:F103" si="81">E93/D93*100</f>
        <v>110.56757604264659</v>
      </c>
      <c r="G93" s="647">
        <f>SUM(G94:G97)</f>
        <v>13207.875311111113</v>
      </c>
      <c r="H93" s="647">
        <f t="shared" ref="H93:I93" si="82">SUM(H94:H97)</f>
        <v>6604</v>
      </c>
      <c r="I93" s="647">
        <f t="shared" si="82"/>
        <v>6940.765339999999</v>
      </c>
      <c r="J93" s="120">
        <f t="shared" si="71"/>
        <v>105.09941459721379</v>
      </c>
      <c r="K93" s="79"/>
    </row>
    <row r="94" spans="1:11" ht="29.25" customHeight="1" x14ac:dyDescent="0.25">
      <c r="A94" s="37">
        <v>1</v>
      </c>
      <c r="B94" s="73" t="s">
        <v>83</v>
      </c>
      <c r="C94" s="120">
        <v>4758</v>
      </c>
      <c r="D94" s="113">
        <f t="shared" ref="D94:D103" si="83">ROUND(C94/12*$B$3,0)</f>
        <v>2379</v>
      </c>
      <c r="E94" s="113">
        <v>2548</v>
      </c>
      <c r="F94" s="677">
        <f t="shared" si="81"/>
        <v>107.10382513661203</v>
      </c>
      <c r="G94" s="647">
        <v>9729.373391111114</v>
      </c>
      <c r="H94" s="647">
        <f t="shared" ref="H94:H103" si="84">ROUND(G94/12*$B$3,0)</f>
        <v>4865</v>
      </c>
      <c r="I94" s="647">
        <v>4485.6277199999986</v>
      </c>
      <c r="J94" s="120">
        <f t="shared" si="71"/>
        <v>92.202008633093484</v>
      </c>
      <c r="K94" s="79"/>
    </row>
    <row r="95" spans="1:11" ht="26.25" customHeight="1" x14ac:dyDescent="0.25">
      <c r="A95" s="37">
        <v>1</v>
      </c>
      <c r="B95" s="73" t="s">
        <v>84</v>
      </c>
      <c r="C95" s="120">
        <v>1451</v>
      </c>
      <c r="D95" s="113">
        <f t="shared" si="83"/>
        <v>726</v>
      </c>
      <c r="E95" s="113">
        <v>802</v>
      </c>
      <c r="F95" s="677">
        <f t="shared" si="81"/>
        <v>110.46831955922865</v>
      </c>
      <c r="G95" s="647">
        <v>2607.7371999999996</v>
      </c>
      <c r="H95" s="647">
        <f t="shared" si="84"/>
        <v>1304</v>
      </c>
      <c r="I95" s="647">
        <v>1542.6596200000001</v>
      </c>
      <c r="J95" s="120">
        <f t="shared" si="71"/>
        <v>118.30211809815951</v>
      </c>
      <c r="K95" s="79"/>
    </row>
    <row r="96" spans="1:11" ht="27.75" customHeight="1" x14ac:dyDescent="0.25">
      <c r="A96" s="37">
        <v>1</v>
      </c>
      <c r="B96" s="73" t="s">
        <v>124</v>
      </c>
      <c r="C96" s="120">
        <v>130</v>
      </c>
      <c r="D96" s="113">
        <f t="shared" si="83"/>
        <v>65</v>
      </c>
      <c r="E96" s="113">
        <v>133</v>
      </c>
      <c r="F96" s="677">
        <f t="shared" si="81"/>
        <v>204.61538461538458</v>
      </c>
      <c r="G96" s="647">
        <v>677.84079999999994</v>
      </c>
      <c r="H96" s="647">
        <f t="shared" si="84"/>
        <v>339</v>
      </c>
      <c r="I96" s="647">
        <v>693.48327999999992</v>
      </c>
      <c r="J96" s="120">
        <f t="shared" si="71"/>
        <v>204.56733923303833</v>
      </c>
      <c r="K96" s="79"/>
    </row>
    <row r="97" spans="1:11" ht="27.75" customHeight="1" x14ac:dyDescent="0.25">
      <c r="A97" s="37">
        <v>1</v>
      </c>
      <c r="B97" s="73" t="s">
        <v>125</v>
      </c>
      <c r="C97" s="120">
        <v>37</v>
      </c>
      <c r="D97" s="113">
        <f t="shared" si="83"/>
        <v>19</v>
      </c>
      <c r="E97" s="113">
        <v>43</v>
      </c>
      <c r="F97" s="677">
        <f t="shared" si="81"/>
        <v>226.31578947368419</v>
      </c>
      <c r="G97" s="647">
        <v>192.92391999999998</v>
      </c>
      <c r="H97" s="647">
        <f t="shared" si="84"/>
        <v>96</v>
      </c>
      <c r="I97" s="647">
        <v>218.99472</v>
      </c>
      <c r="J97" s="120">
        <f t="shared" si="71"/>
        <v>228.11949999999999</v>
      </c>
      <c r="K97" s="79"/>
    </row>
    <row r="98" spans="1:11" ht="45.75" customHeight="1" x14ac:dyDescent="0.25">
      <c r="A98" s="37">
        <v>1</v>
      </c>
      <c r="B98" s="241" t="s">
        <v>122</v>
      </c>
      <c r="C98" s="120">
        <f>SUM(C99:C103)</f>
        <v>9739</v>
      </c>
      <c r="D98" s="120">
        <f t="shared" ref="D98:E98" si="85">SUM(D99:D103)</f>
        <v>4870</v>
      </c>
      <c r="E98" s="120">
        <f t="shared" si="85"/>
        <v>4812</v>
      </c>
      <c r="F98" s="677">
        <f t="shared" si="81"/>
        <v>98.809034907597535</v>
      </c>
      <c r="G98" s="647">
        <f t="shared" ref="G98:I98" si="86">SUM(G99:G103)</f>
        <v>15865.760519999998</v>
      </c>
      <c r="H98" s="647">
        <f t="shared" si="86"/>
        <v>7932</v>
      </c>
      <c r="I98" s="647">
        <f t="shared" si="86"/>
        <v>7312.1637800000017</v>
      </c>
      <c r="J98" s="120">
        <f t="shared" si="71"/>
        <v>92.185625063035829</v>
      </c>
      <c r="K98" s="79"/>
    </row>
    <row r="99" spans="1:11" ht="30" x14ac:dyDescent="0.25">
      <c r="A99" s="37">
        <v>1</v>
      </c>
      <c r="B99" s="73" t="s">
        <v>118</v>
      </c>
      <c r="C99" s="120">
        <v>200</v>
      </c>
      <c r="D99" s="113">
        <f t="shared" si="83"/>
        <v>100</v>
      </c>
      <c r="E99" s="120">
        <v>356</v>
      </c>
      <c r="F99" s="677">
        <f t="shared" si="81"/>
        <v>356</v>
      </c>
      <c r="G99" s="647">
        <v>293.64</v>
      </c>
      <c r="H99" s="647">
        <f t="shared" si="84"/>
        <v>147</v>
      </c>
      <c r="I99" s="647">
        <v>525.79124000000002</v>
      </c>
      <c r="J99" s="120">
        <f t="shared" si="71"/>
        <v>357.68111564625855</v>
      </c>
      <c r="K99" s="79"/>
    </row>
    <row r="100" spans="1:11" ht="57" customHeight="1" x14ac:dyDescent="0.25">
      <c r="A100" s="37">
        <v>1</v>
      </c>
      <c r="B100" s="73" t="s">
        <v>128</v>
      </c>
      <c r="C100" s="120">
        <v>6050</v>
      </c>
      <c r="D100" s="113">
        <f t="shared" si="83"/>
        <v>3025</v>
      </c>
      <c r="E100" s="113">
        <v>2347</v>
      </c>
      <c r="F100" s="677">
        <f t="shared" si="81"/>
        <v>77.586776859504141</v>
      </c>
      <c r="G100" s="647">
        <v>11736.4686</v>
      </c>
      <c r="H100" s="647">
        <f t="shared" si="84"/>
        <v>5868</v>
      </c>
      <c r="I100" s="647">
        <v>4445.7921000000006</v>
      </c>
      <c r="J100" s="120">
        <f t="shared" si="71"/>
        <v>75.763328220858909</v>
      </c>
      <c r="K100" s="79"/>
    </row>
    <row r="101" spans="1:11" ht="43.5" customHeight="1" x14ac:dyDescent="0.25">
      <c r="A101" s="37">
        <v>1</v>
      </c>
      <c r="B101" s="73" t="s">
        <v>119</v>
      </c>
      <c r="C101" s="120">
        <v>1820</v>
      </c>
      <c r="D101" s="113">
        <f t="shared" si="83"/>
        <v>910</v>
      </c>
      <c r="E101" s="113">
        <v>1728</v>
      </c>
      <c r="F101" s="677">
        <f t="shared" si="81"/>
        <v>189.89010989010987</v>
      </c>
      <c r="G101" s="647">
        <v>1530.62</v>
      </c>
      <c r="H101" s="647">
        <f t="shared" si="84"/>
        <v>765</v>
      </c>
      <c r="I101" s="647">
        <v>1307.8685500000001</v>
      </c>
      <c r="J101" s="120">
        <f t="shared" si="71"/>
        <v>170.9632091503268</v>
      </c>
      <c r="K101" s="79"/>
    </row>
    <row r="102" spans="1:11" ht="31.5" customHeight="1" x14ac:dyDescent="0.25">
      <c r="A102" s="37">
        <v>1</v>
      </c>
      <c r="B102" s="73" t="s">
        <v>86</v>
      </c>
      <c r="C102" s="120">
        <v>447</v>
      </c>
      <c r="D102" s="113">
        <f t="shared" si="83"/>
        <v>224</v>
      </c>
      <c r="E102" s="113">
        <v>281</v>
      </c>
      <c r="F102" s="677">
        <f t="shared" si="81"/>
        <v>125.44642857142858</v>
      </c>
      <c r="G102" s="647">
        <v>1530.3938999999998</v>
      </c>
      <c r="H102" s="647">
        <f t="shared" si="84"/>
        <v>765</v>
      </c>
      <c r="I102" s="647">
        <v>969.95480000000009</v>
      </c>
      <c r="J102" s="120">
        <f t="shared" si="71"/>
        <v>126.79147712418302</v>
      </c>
      <c r="K102" s="79"/>
    </row>
    <row r="103" spans="1:11" ht="30" customHeight="1" x14ac:dyDescent="0.25">
      <c r="A103" s="37">
        <v>1</v>
      </c>
      <c r="B103" s="309" t="s">
        <v>87</v>
      </c>
      <c r="C103" s="186">
        <v>1222</v>
      </c>
      <c r="D103" s="324">
        <f t="shared" si="83"/>
        <v>611</v>
      </c>
      <c r="E103" s="324">
        <v>100</v>
      </c>
      <c r="F103" s="677">
        <f t="shared" si="81"/>
        <v>16.366612111292962</v>
      </c>
      <c r="G103" s="647">
        <v>774.63801999999998</v>
      </c>
      <c r="H103" s="647">
        <f t="shared" si="84"/>
        <v>387</v>
      </c>
      <c r="I103" s="647">
        <v>62.757089999999998</v>
      </c>
      <c r="J103" s="650">
        <f t="shared" si="71"/>
        <v>16.216302325581395</v>
      </c>
      <c r="K103" s="79"/>
    </row>
    <row r="104" spans="1:11" ht="30" customHeight="1" thickBot="1" x14ac:dyDescent="0.3">
      <c r="A104" s="37">
        <v>1</v>
      </c>
      <c r="B104" s="123" t="s">
        <v>133</v>
      </c>
      <c r="C104" s="120">
        <v>16575</v>
      </c>
      <c r="D104" s="113">
        <f t="shared" ref="D104" si="87">ROUND(C104/12*$B$3,0)</f>
        <v>8288</v>
      </c>
      <c r="E104" s="113">
        <v>8560</v>
      </c>
      <c r="F104" s="677">
        <f t="shared" ref="F104" si="88">E104/D104*100</f>
        <v>103.28185328185329</v>
      </c>
      <c r="G104" s="647">
        <v>10655.736000000001</v>
      </c>
      <c r="H104" s="647">
        <f t="shared" ref="H104" si="89">ROUND(G104/12*$B$3,0)</f>
        <v>5328</v>
      </c>
      <c r="I104" s="647">
        <v>5157.6964200000011</v>
      </c>
      <c r="J104" s="650">
        <f t="shared" ref="J104" si="90">I104/H104*100</f>
        <v>96.803611486486503</v>
      </c>
      <c r="K104" s="79"/>
    </row>
    <row r="105" spans="1:11" s="35" customFormat="1" ht="15.75" thickBot="1" x14ac:dyDescent="0.3">
      <c r="A105" s="37">
        <v>1</v>
      </c>
      <c r="B105" s="126" t="s">
        <v>3</v>
      </c>
      <c r="C105" s="464"/>
      <c r="D105" s="464"/>
      <c r="E105" s="464"/>
      <c r="F105" s="678"/>
      <c r="G105" s="675">
        <f>G98+G93+G104</f>
        <v>39729.371831111115</v>
      </c>
      <c r="H105" s="675">
        <f t="shared" ref="H105:I105" si="91">H98+H93+H104</f>
        <v>19864</v>
      </c>
      <c r="I105" s="675">
        <f t="shared" si="91"/>
        <v>19410.625540000001</v>
      </c>
      <c r="J105" s="667">
        <f t="shared" si="71"/>
        <v>97.717607430527593</v>
      </c>
      <c r="K105" s="109"/>
    </row>
    <row r="106" spans="1:11" ht="15" customHeight="1" x14ac:dyDescent="0.25">
      <c r="A106" s="37">
        <v>1</v>
      </c>
      <c r="B106" s="32"/>
      <c r="C106" s="150"/>
      <c r="D106" s="150"/>
      <c r="E106" s="150"/>
      <c r="F106" s="149"/>
      <c r="G106" s="382"/>
      <c r="H106" s="382"/>
      <c r="I106" s="382"/>
      <c r="J106" s="150"/>
      <c r="K106" s="79"/>
    </row>
    <row r="107" spans="1:11" ht="29.25" x14ac:dyDescent="0.25">
      <c r="A107" s="37">
        <v>1</v>
      </c>
      <c r="B107" s="27" t="s">
        <v>71</v>
      </c>
      <c r="C107" s="128"/>
      <c r="D107" s="128"/>
      <c r="E107" s="128"/>
      <c r="F107" s="125"/>
      <c r="G107" s="383"/>
      <c r="H107" s="383"/>
      <c r="I107" s="378"/>
      <c r="J107" s="128"/>
      <c r="K107" s="79"/>
    </row>
    <row r="108" spans="1:11" ht="42" customHeight="1" x14ac:dyDescent="0.25">
      <c r="A108" s="37">
        <v>1</v>
      </c>
      <c r="B108" s="212" t="s">
        <v>130</v>
      </c>
      <c r="C108" s="120">
        <f>SUM(C109:C112)</f>
        <v>4612</v>
      </c>
      <c r="D108" s="113">
        <f t="shared" ref="D108" si="92">SUM(D109:D112)</f>
        <v>2308</v>
      </c>
      <c r="E108" s="120">
        <f t="shared" ref="E108" si="93">SUM(E109:E112)</f>
        <v>2723</v>
      </c>
      <c r="F108" s="120">
        <f t="shared" ref="F108:F118" si="94">E108/D108*100</f>
        <v>117.98093587521663</v>
      </c>
      <c r="G108" s="647">
        <f>SUM(G109:G112)</f>
        <v>9499.6643548148131</v>
      </c>
      <c r="H108" s="647">
        <f t="shared" ref="H108:I108" si="95">SUM(H109:H112)</f>
        <v>4750</v>
      </c>
      <c r="I108" s="647">
        <f t="shared" si="95"/>
        <v>5969.8952699999991</v>
      </c>
      <c r="J108" s="120">
        <f t="shared" ref="J108:J120" si="96">I108/H108*100</f>
        <v>125.68200568421051</v>
      </c>
      <c r="K108" s="79"/>
    </row>
    <row r="109" spans="1:11" ht="35.25" customHeight="1" x14ac:dyDescent="0.25">
      <c r="A109" s="37">
        <v>1</v>
      </c>
      <c r="B109" s="73" t="s">
        <v>83</v>
      </c>
      <c r="C109" s="120">
        <v>3455</v>
      </c>
      <c r="D109" s="113">
        <f t="shared" ref="D109:D118" si="97">ROUND(C109/12*$B$3,0)</f>
        <v>1728</v>
      </c>
      <c r="E109" s="120">
        <v>1924</v>
      </c>
      <c r="F109" s="120">
        <f t="shared" si="94"/>
        <v>111.34259259259258</v>
      </c>
      <c r="G109" s="647">
        <v>7064.9401148148145</v>
      </c>
      <c r="H109" s="647">
        <f t="shared" ref="H109:H118" si="98">ROUND(G109/12*$B$3,0)</f>
        <v>3532</v>
      </c>
      <c r="I109" s="647">
        <v>4048.09438</v>
      </c>
      <c r="J109" s="120">
        <f t="shared" si="96"/>
        <v>114.61195866364666</v>
      </c>
      <c r="K109" s="79"/>
    </row>
    <row r="110" spans="1:11" ht="31.5" customHeight="1" x14ac:dyDescent="0.25">
      <c r="A110" s="37">
        <v>1</v>
      </c>
      <c r="B110" s="73" t="s">
        <v>84</v>
      </c>
      <c r="C110" s="120">
        <v>1053</v>
      </c>
      <c r="D110" s="113">
        <f t="shared" si="97"/>
        <v>527</v>
      </c>
      <c r="E110" s="120">
        <v>676</v>
      </c>
      <c r="F110" s="120">
        <f t="shared" si="94"/>
        <v>128.27324478178369</v>
      </c>
      <c r="G110" s="647">
        <v>1892.4516000000001</v>
      </c>
      <c r="H110" s="647">
        <f t="shared" si="98"/>
        <v>946</v>
      </c>
      <c r="I110" s="647">
        <v>1280.45921</v>
      </c>
      <c r="J110" s="120">
        <f t="shared" si="96"/>
        <v>135.35509619450318</v>
      </c>
      <c r="K110" s="79"/>
    </row>
    <row r="111" spans="1:11" ht="28.5" customHeight="1" x14ac:dyDescent="0.25">
      <c r="A111" s="37">
        <v>1</v>
      </c>
      <c r="B111" s="73" t="s">
        <v>124</v>
      </c>
      <c r="C111" s="120">
        <v>75</v>
      </c>
      <c r="D111" s="113">
        <f t="shared" si="97"/>
        <v>38</v>
      </c>
      <c r="E111" s="120">
        <v>89</v>
      </c>
      <c r="F111" s="120">
        <f t="shared" si="94"/>
        <v>234.21052631578948</v>
      </c>
      <c r="G111" s="647">
        <v>391.06200000000001</v>
      </c>
      <c r="H111" s="647">
        <f t="shared" si="98"/>
        <v>196</v>
      </c>
      <c r="I111" s="647">
        <v>464.06023999999996</v>
      </c>
      <c r="J111" s="120">
        <f t="shared" si="96"/>
        <v>236.76542857142854</v>
      </c>
      <c r="K111" s="79"/>
    </row>
    <row r="112" spans="1:11" ht="27.75" customHeight="1" x14ac:dyDescent="0.25">
      <c r="A112" s="37">
        <v>1</v>
      </c>
      <c r="B112" s="73" t="s">
        <v>125</v>
      </c>
      <c r="C112" s="120">
        <v>29</v>
      </c>
      <c r="D112" s="113">
        <f t="shared" si="97"/>
        <v>15</v>
      </c>
      <c r="E112" s="120">
        <v>34</v>
      </c>
      <c r="F112" s="120">
        <f t="shared" si="94"/>
        <v>226.66666666666666</v>
      </c>
      <c r="G112" s="647">
        <v>151.21063999999998</v>
      </c>
      <c r="H112" s="647">
        <f t="shared" si="98"/>
        <v>76</v>
      </c>
      <c r="I112" s="647">
        <v>177.28144</v>
      </c>
      <c r="J112" s="120">
        <f t="shared" si="96"/>
        <v>233.26505263157898</v>
      </c>
      <c r="K112" s="79"/>
    </row>
    <row r="113" spans="1:11" ht="43.5" customHeight="1" x14ac:dyDescent="0.25">
      <c r="A113" s="37">
        <v>1</v>
      </c>
      <c r="B113" s="241" t="s">
        <v>122</v>
      </c>
      <c r="C113" s="120">
        <f>SUM(C114:C118)</f>
        <v>8353</v>
      </c>
      <c r="D113" s="120">
        <f t="shared" ref="D113:I113" si="99">SUM(D114:D118)</f>
        <v>4177</v>
      </c>
      <c r="E113" s="120">
        <f t="shared" si="99"/>
        <v>4787</v>
      </c>
      <c r="F113" s="120">
        <f t="shared" si="94"/>
        <v>114.60378261910462</v>
      </c>
      <c r="G113" s="647">
        <f>SUM(G114:G118)</f>
        <v>13921.376330000001</v>
      </c>
      <c r="H113" s="647">
        <f t="shared" si="99"/>
        <v>6961</v>
      </c>
      <c r="I113" s="647">
        <f t="shared" si="99"/>
        <v>8014.6892500000013</v>
      </c>
      <c r="J113" s="120">
        <f t="shared" si="96"/>
        <v>115.13703850021551</v>
      </c>
      <c r="K113" s="79"/>
    </row>
    <row r="114" spans="1:11" ht="43.5" customHeight="1" x14ac:dyDescent="0.25">
      <c r="A114" s="37">
        <v>1</v>
      </c>
      <c r="B114" s="73" t="s">
        <v>118</v>
      </c>
      <c r="C114" s="120">
        <v>3528</v>
      </c>
      <c r="D114" s="113">
        <f t="shared" si="97"/>
        <v>1764</v>
      </c>
      <c r="E114" s="120">
        <v>1964</v>
      </c>
      <c r="F114" s="120">
        <f t="shared" si="94"/>
        <v>111.33786848072562</v>
      </c>
      <c r="G114" s="647">
        <v>5179.8096000000005</v>
      </c>
      <c r="H114" s="647">
        <f t="shared" si="98"/>
        <v>2590</v>
      </c>
      <c r="I114" s="647">
        <v>2909.6792600000003</v>
      </c>
      <c r="J114" s="120">
        <f t="shared" si="96"/>
        <v>112.34282857142858</v>
      </c>
      <c r="K114" s="79"/>
    </row>
    <row r="115" spans="1:11" ht="59.25" customHeight="1" x14ac:dyDescent="0.25">
      <c r="A115" s="37">
        <v>1</v>
      </c>
      <c r="B115" s="73" t="s">
        <v>128</v>
      </c>
      <c r="C115" s="120">
        <v>3970</v>
      </c>
      <c r="D115" s="113">
        <f t="shared" si="97"/>
        <v>1985</v>
      </c>
      <c r="E115" s="120">
        <v>1946</v>
      </c>
      <c r="F115" s="120">
        <f t="shared" si="94"/>
        <v>98.035264483627202</v>
      </c>
      <c r="G115" s="647">
        <v>7082.8349600000001</v>
      </c>
      <c r="H115" s="647">
        <f t="shared" si="98"/>
        <v>3541</v>
      </c>
      <c r="I115" s="647">
        <v>3672.9131000000002</v>
      </c>
      <c r="J115" s="120">
        <f t="shared" si="96"/>
        <v>103.72530641061847</v>
      </c>
      <c r="K115" s="79"/>
    </row>
    <row r="116" spans="1:11" ht="45" x14ac:dyDescent="0.25">
      <c r="A116" s="37">
        <v>1</v>
      </c>
      <c r="B116" s="73" t="s">
        <v>119</v>
      </c>
      <c r="C116" s="120">
        <v>462</v>
      </c>
      <c r="D116" s="113">
        <f t="shared" si="97"/>
        <v>231</v>
      </c>
      <c r="E116" s="120">
        <v>562</v>
      </c>
      <c r="F116" s="120">
        <f t="shared" si="94"/>
        <v>243.29004329004329</v>
      </c>
      <c r="G116" s="647">
        <v>388.54199999999997</v>
      </c>
      <c r="H116" s="647">
        <f t="shared" si="98"/>
        <v>194</v>
      </c>
      <c r="I116" s="647">
        <v>440.90369000000004</v>
      </c>
      <c r="J116" s="120">
        <f t="shared" si="96"/>
        <v>227.26994329896911</v>
      </c>
      <c r="K116" s="79"/>
    </row>
    <row r="117" spans="1:11" ht="30.75" customHeight="1" x14ac:dyDescent="0.25">
      <c r="A117" s="37">
        <v>1</v>
      </c>
      <c r="B117" s="73" t="s">
        <v>86</v>
      </c>
      <c r="C117" s="120">
        <v>366</v>
      </c>
      <c r="D117" s="113">
        <f t="shared" si="97"/>
        <v>183</v>
      </c>
      <c r="E117" s="120">
        <v>266</v>
      </c>
      <c r="F117" s="120">
        <f t="shared" si="94"/>
        <v>145.35519125683061</v>
      </c>
      <c r="G117" s="647">
        <v>1253.0742</v>
      </c>
      <c r="H117" s="647">
        <f t="shared" si="98"/>
        <v>627</v>
      </c>
      <c r="I117" s="647">
        <v>960.13161000000014</v>
      </c>
      <c r="J117" s="120">
        <f t="shared" si="96"/>
        <v>153.13103827751198</v>
      </c>
      <c r="K117" s="79"/>
    </row>
    <row r="118" spans="1:11" ht="30" customHeight="1" x14ac:dyDescent="0.25">
      <c r="A118" s="37">
        <v>1</v>
      </c>
      <c r="B118" s="309" t="s">
        <v>87</v>
      </c>
      <c r="C118" s="186">
        <v>27</v>
      </c>
      <c r="D118" s="324">
        <f t="shared" si="97"/>
        <v>14</v>
      </c>
      <c r="E118" s="186">
        <v>49</v>
      </c>
      <c r="F118" s="186">
        <f t="shared" si="94"/>
        <v>350</v>
      </c>
      <c r="G118" s="647">
        <v>17.115569999999998</v>
      </c>
      <c r="H118" s="647">
        <f t="shared" si="98"/>
        <v>9</v>
      </c>
      <c r="I118" s="647">
        <v>31.061589999999995</v>
      </c>
      <c r="J118" s="186">
        <f t="shared" si="96"/>
        <v>345.12877777777771</v>
      </c>
      <c r="K118" s="79"/>
    </row>
    <row r="119" spans="1:11" ht="30.75" customHeight="1" thickBot="1" x14ac:dyDescent="0.3">
      <c r="A119" s="37">
        <v>1</v>
      </c>
      <c r="B119" s="123" t="s">
        <v>133</v>
      </c>
      <c r="C119" s="120">
        <v>11406</v>
      </c>
      <c r="D119" s="113">
        <f t="shared" ref="D119" si="100">ROUND(C119/12*$B$3,0)</f>
        <v>5703</v>
      </c>
      <c r="E119" s="120">
        <v>5891</v>
      </c>
      <c r="F119" s="120">
        <f t="shared" ref="F119" si="101">E119/D119*100</f>
        <v>103.29651060845168</v>
      </c>
      <c r="G119" s="647">
        <v>7332.6892800000005</v>
      </c>
      <c r="H119" s="647">
        <f t="shared" ref="H119" si="102">ROUND(G119/12*$B$3,0)</f>
        <v>3666</v>
      </c>
      <c r="I119" s="647">
        <v>3740.6457799999998</v>
      </c>
      <c r="J119" s="120">
        <f t="shared" ref="J119" si="103">I119/H119*100</f>
        <v>102.03616421167484</v>
      </c>
      <c r="K119" s="79"/>
    </row>
    <row r="120" spans="1:11" ht="15.75" thickBot="1" x14ac:dyDescent="0.3">
      <c r="A120" s="37">
        <v>1</v>
      </c>
      <c r="B120" s="325" t="s">
        <v>3</v>
      </c>
      <c r="C120" s="661"/>
      <c r="D120" s="661"/>
      <c r="E120" s="661"/>
      <c r="F120" s="662"/>
      <c r="G120" s="679">
        <f>G113+G108+G119</f>
        <v>30753.729964814811</v>
      </c>
      <c r="H120" s="679">
        <f t="shared" ref="H120:I120" si="104">H113+H108+H119</f>
        <v>15377</v>
      </c>
      <c r="I120" s="679">
        <f t="shared" si="104"/>
        <v>17725.230299999999</v>
      </c>
      <c r="J120" s="464">
        <f t="shared" si="96"/>
        <v>115.27105612278076</v>
      </c>
      <c r="K120" s="79"/>
    </row>
    <row r="121" spans="1:11" x14ac:dyDescent="0.25">
      <c r="A121" s="37">
        <v>1</v>
      </c>
      <c r="B121" s="32"/>
      <c r="C121" s="150"/>
      <c r="D121" s="150"/>
      <c r="E121" s="150"/>
      <c r="F121" s="149"/>
      <c r="G121" s="382"/>
      <c r="H121" s="382"/>
      <c r="I121" s="382"/>
      <c r="J121" s="150"/>
      <c r="K121" s="79"/>
    </row>
    <row r="122" spans="1:11" ht="29.25" x14ac:dyDescent="0.25">
      <c r="A122" s="37">
        <v>1</v>
      </c>
      <c r="B122" s="27" t="s">
        <v>72</v>
      </c>
      <c r="C122" s="128"/>
      <c r="D122" s="128"/>
      <c r="E122" s="128"/>
      <c r="F122" s="125"/>
      <c r="G122" s="383"/>
      <c r="H122" s="383"/>
      <c r="I122" s="383"/>
      <c r="J122" s="128"/>
      <c r="K122" s="79"/>
    </row>
    <row r="123" spans="1:11" ht="47.25" customHeight="1" x14ac:dyDescent="0.25">
      <c r="A123" s="37">
        <v>1</v>
      </c>
      <c r="B123" s="212" t="s">
        <v>130</v>
      </c>
      <c r="C123" s="120">
        <f>SUM(C124:C125)</f>
        <v>25350</v>
      </c>
      <c r="D123" s="120">
        <f t="shared" ref="D123:E123" si="105">SUM(D124:D125)</f>
        <v>12675</v>
      </c>
      <c r="E123" s="120">
        <f t="shared" si="105"/>
        <v>15539</v>
      </c>
      <c r="F123" s="120">
        <f>E123/D123*100</f>
        <v>122.59566074950689</v>
      </c>
      <c r="G123" s="647">
        <f>SUM(G124:G125)</f>
        <v>50388.101111111107</v>
      </c>
      <c r="H123" s="647">
        <f t="shared" ref="H123:I123" si="106">SUM(H124:H125)</f>
        <v>25194</v>
      </c>
      <c r="I123" s="647">
        <f t="shared" si="106"/>
        <v>32602.396189999999</v>
      </c>
      <c r="J123" s="120">
        <f t="shared" ref="J123:J130" si="107">I123/H123*100</f>
        <v>129.40539886480909</v>
      </c>
      <c r="K123" s="79"/>
    </row>
    <row r="124" spans="1:11" ht="37.5" customHeight="1" x14ac:dyDescent="0.25">
      <c r="A124" s="37">
        <v>1</v>
      </c>
      <c r="B124" s="73" t="s">
        <v>83</v>
      </c>
      <c r="C124" s="120">
        <v>19500</v>
      </c>
      <c r="D124" s="113">
        <f>ROUND(C124/12*$B$3,0)</f>
        <v>9750</v>
      </c>
      <c r="E124" s="120">
        <v>11659</v>
      </c>
      <c r="F124" s="120">
        <f>E124/D124*100</f>
        <v>119.57948717948719</v>
      </c>
      <c r="G124" s="647">
        <v>39874.481111111105</v>
      </c>
      <c r="H124" s="647">
        <f t="shared" ref="H124:H128" si="108">ROUND(G124/12*$B$3,0)</f>
        <v>19937</v>
      </c>
      <c r="I124" s="647">
        <v>24956.895779999999</v>
      </c>
      <c r="J124" s="120">
        <f t="shared" si="107"/>
        <v>125.17879209509957</v>
      </c>
      <c r="K124" s="79"/>
    </row>
    <row r="125" spans="1:11" ht="27.75" customHeight="1" x14ac:dyDescent="0.25">
      <c r="A125" s="37">
        <v>1</v>
      </c>
      <c r="B125" s="73" t="s">
        <v>84</v>
      </c>
      <c r="C125" s="120">
        <v>5850</v>
      </c>
      <c r="D125" s="113">
        <f>ROUND(C125/12*$B$3,0)</f>
        <v>2925</v>
      </c>
      <c r="E125" s="120">
        <v>3880</v>
      </c>
      <c r="F125" s="120">
        <f t="shared" ref="F125:F128" si="109">E125/D125*100</f>
        <v>132.64957264957263</v>
      </c>
      <c r="G125" s="647">
        <v>10513.62</v>
      </c>
      <c r="H125" s="647">
        <f t="shared" si="108"/>
        <v>5257</v>
      </c>
      <c r="I125" s="647">
        <v>7645.5004100000006</v>
      </c>
      <c r="J125" s="120">
        <f t="shared" si="107"/>
        <v>145.43466634962908</v>
      </c>
      <c r="K125" s="79"/>
    </row>
    <row r="126" spans="1:11" ht="27.75" customHeight="1" x14ac:dyDescent="0.25">
      <c r="A126" s="37">
        <v>1</v>
      </c>
      <c r="B126" s="212" t="s">
        <v>122</v>
      </c>
      <c r="C126" s="120">
        <f>SUM(C127)</f>
        <v>6000</v>
      </c>
      <c r="D126" s="120">
        <f t="shared" ref="D126:I126" si="110">SUM(D127)</f>
        <v>2925</v>
      </c>
      <c r="E126" s="120">
        <f t="shared" si="110"/>
        <v>2991</v>
      </c>
      <c r="F126" s="120">
        <f t="shared" si="109"/>
        <v>102.25641025641026</v>
      </c>
      <c r="G126" s="647">
        <f t="shared" si="110"/>
        <v>8809.2000000000007</v>
      </c>
      <c r="H126" s="647">
        <f t="shared" si="110"/>
        <v>4405</v>
      </c>
      <c r="I126" s="647">
        <f t="shared" si="110"/>
        <v>4400.8307800000002</v>
      </c>
      <c r="J126" s="120">
        <f t="shared" si="107"/>
        <v>99.905352553916003</v>
      </c>
      <c r="K126" s="79"/>
    </row>
    <row r="127" spans="1:11" ht="27.75" customHeight="1" x14ac:dyDescent="0.25">
      <c r="A127" s="37">
        <v>1</v>
      </c>
      <c r="B127" s="309" t="s">
        <v>118</v>
      </c>
      <c r="C127" s="186">
        <v>6000</v>
      </c>
      <c r="D127" s="324">
        <f>ROUND(C125/12*$B$3,0)</f>
        <v>2925</v>
      </c>
      <c r="E127" s="346">
        <v>2991</v>
      </c>
      <c r="F127" s="186">
        <f t="shared" si="109"/>
        <v>102.25641025641026</v>
      </c>
      <c r="G127" s="647">
        <v>8809.2000000000007</v>
      </c>
      <c r="H127" s="647">
        <f t="shared" si="108"/>
        <v>4405</v>
      </c>
      <c r="I127" s="647">
        <v>4400.8307800000002</v>
      </c>
      <c r="J127" s="186">
        <f t="shared" si="107"/>
        <v>99.905352553916003</v>
      </c>
      <c r="K127" s="79"/>
    </row>
    <row r="128" spans="1:11" s="112" customFormat="1" ht="27.75" customHeight="1" x14ac:dyDescent="0.25">
      <c r="A128" s="37">
        <v>1</v>
      </c>
      <c r="B128" s="308" t="s">
        <v>133</v>
      </c>
      <c r="C128" s="186">
        <v>57518</v>
      </c>
      <c r="D128" s="324">
        <f>ROUND(C128/12*$B$3,0)</f>
        <v>28759</v>
      </c>
      <c r="E128" s="346">
        <v>29210</v>
      </c>
      <c r="F128" s="186">
        <f t="shared" si="109"/>
        <v>101.56820473590875</v>
      </c>
      <c r="G128" s="647">
        <v>36977.171840000003</v>
      </c>
      <c r="H128" s="647">
        <f t="shared" si="108"/>
        <v>18489</v>
      </c>
      <c r="I128" s="647">
        <v>18439.706019999998</v>
      </c>
      <c r="J128" s="186">
        <f t="shared" si="107"/>
        <v>99.733387527719174</v>
      </c>
      <c r="K128" s="111"/>
    </row>
    <row r="129" spans="1:11" s="112" customFormat="1" ht="27.75" customHeight="1" thickBot="1" x14ac:dyDescent="0.3">
      <c r="A129" s="37">
        <v>1</v>
      </c>
      <c r="B129" s="123" t="s">
        <v>134</v>
      </c>
      <c r="C129" s="120">
        <v>13500</v>
      </c>
      <c r="D129" s="113">
        <f>ROUND(C129/12*$B$3,0)</f>
        <v>6750</v>
      </c>
      <c r="E129" s="120">
        <v>7490</v>
      </c>
      <c r="F129" s="120">
        <f t="shared" ref="F129" si="111">E129/D129*100</f>
        <v>110.96296296296295</v>
      </c>
      <c r="G129" s="647"/>
      <c r="H129" s="647">
        <f t="shared" ref="H129" si="112">ROUND(G129/12*$B$3,0)</f>
        <v>0</v>
      </c>
      <c r="I129" s="647">
        <v>4792.8218799999995</v>
      </c>
      <c r="J129" s="120"/>
      <c r="K129" s="111"/>
    </row>
    <row r="130" spans="1:11" ht="15.75" thickBot="1" x14ac:dyDescent="0.3">
      <c r="A130" s="37">
        <v>1</v>
      </c>
      <c r="B130" s="126" t="s">
        <v>3</v>
      </c>
      <c r="C130" s="464"/>
      <c r="D130" s="464"/>
      <c r="E130" s="464"/>
      <c r="F130" s="662"/>
      <c r="G130" s="675">
        <f>G123+G126+G128</f>
        <v>96174.472951111122</v>
      </c>
      <c r="H130" s="675">
        <f t="shared" ref="H130:I130" si="113">H123+H126+H128</f>
        <v>48088</v>
      </c>
      <c r="I130" s="675">
        <f t="shared" si="113"/>
        <v>55442.932990000001</v>
      </c>
      <c r="J130" s="464">
        <f t="shared" si="107"/>
        <v>115.29473671186159</v>
      </c>
      <c r="K130" s="79"/>
    </row>
    <row r="131" spans="1:11" ht="15" customHeight="1" x14ac:dyDescent="0.25">
      <c r="A131" s="37">
        <v>1</v>
      </c>
      <c r="B131" s="32"/>
      <c r="C131" s="150"/>
      <c r="D131" s="150"/>
      <c r="E131" s="150"/>
      <c r="F131" s="149"/>
      <c r="G131" s="382"/>
      <c r="H131" s="382"/>
      <c r="I131" s="382"/>
      <c r="J131" s="150"/>
      <c r="K131" s="79"/>
    </row>
    <row r="132" spans="1:11" ht="29.25" x14ac:dyDescent="0.25">
      <c r="A132" s="37">
        <v>1</v>
      </c>
      <c r="B132" s="27" t="s">
        <v>73</v>
      </c>
      <c r="C132" s="128"/>
      <c r="D132" s="128"/>
      <c r="E132" s="128"/>
      <c r="F132" s="125"/>
      <c r="G132" s="383"/>
      <c r="H132" s="383"/>
      <c r="I132" s="383"/>
      <c r="J132" s="128"/>
      <c r="K132" s="79"/>
    </row>
    <row r="133" spans="1:11" ht="36" customHeight="1" x14ac:dyDescent="0.25">
      <c r="A133" s="37">
        <v>1</v>
      </c>
      <c r="B133" s="212" t="s">
        <v>130</v>
      </c>
      <c r="C133" s="120">
        <f>SUM(C134:C137)</f>
        <v>5396</v>
      </c>
      <c r="D133" s="113">
        <f t="shared" ref="D133" si="114">SUM(D134:D137)</f>
        <v>2698</v>
      </c>
      <c r="E133" s="120">
        <f t="shared" ref="E133" si="115">SUM(E134:E137)</f>
        <v>2636</v>
      </c>
      <c r="F133" s="120">
        <f>E133/D133*100</f>
        <v>97.702001482579689</v>
      </c>
      <c r="G133" s="647">
        <f>SUM(G134:G137)</f>
        <v>10870.216619259258</v>
      </c>
      <c r="H133" s="647">
        <f t="shared" ref="H133:I133" si="116">SUM(H134:H137)</f>
        <v>5435</v>
      </c>
      <c r="I133" s="647">
        <f t="shared" si="116"/>
        <v>5172.1904800000002</v>
      </c>
      <c r="J133" s="120">
        <f t="shared" ref="J133:J154" si="117">I133/H133*100</f>
        <v>95.164498252069919</v>
      </c>
      <c r="K133" s="79"/>
    </row>
    <row r="134" spans="1:11" ht="26.25" customHeight="1" x14ac:dyDescent="0.25">
      <c r="A134" s="37">
        <v>1</v>
      </c>
      <c r="B134" s="73" t="s">
        <v>83</v>
      </c>
      <c r="C134" s="120">
        <v>4100</v>
      </c>
      <c r="D134" s="113">
        <f t="shared" ref="D134:D142" si="118">ROUND(C134/12*$B$3,0)</f>
        <v>2050</v>
      </c>
      <c r="E134" s="120">
        <v>1949</v>
      </c>
      <c r="F134" s="120">
        <f>E134/D134*100</f>
        <v>95.073170731707307</v>
      </c>
      <c r="G134" s="647">
        <v>8383.8652592592571</v>
      </c>
      <c r="H134" s="647">
        <f t="shared" ref="H134:H143" si="119">ROUND(G134/12*$B$3,0)</f>
        <v>4192</v>
      </c>
      <c r="I134" s="647">
        <v>3655.6913800000002</v>
      </c>
      <c r="J134" s="120">
        <f t="shared" si="117"/>
        <v>87.206378339694652</v>
      </c>
      <c r="K134" s="79"/>
    </row>
    <row r="135" spans="1:11" ht="27" customHeight="1" x14ac:dyDescent="0.25">
      <c r="A135" s="37">
        <v>1</v>
      </c>
      <c r="B135" s="73" t="s">
        <v>84</v>
      </c>
      <c r="C135" s="120">
        <v>1250</v>
      </c>
      <c r="D135" s="113">
        <f t="shared" si="118"/>
        <v>625</v>
      </c>
      <c r="E135" s="120">
        <v>645</v>
      </c>
      <c r="F135" s="120">
        <f>E135/D135*100</f>
        <v>103.2</v>
      </c>
      <c r="G135" s="647">
        <v>2246.5</v>
      </c>
      <c r="H135" s="647">
        <f t="shared" si="119"/>
        <v>1123</v>
      </c>
      <c r="I135" s="647">
        <v>1297.5043799999999</v>
      </c>
      <c r="J135" s="120">
        <f t="shared" si="117"/>
        <v>115.53912555654495</v>
      </c>
      <c r="K135" s="79"/>
    </row>
    <row r="136" spans="1:11" ht="42.75" customHeight="1" x14ac:dyDescent="0.25">
      <c r="A136" s="37">
        <v>1</v>
      </c>
      <c r="B136" s="73" t="s">
        <v>124</v>
      </c>
      <c r="C136" s="120"/>
      <c r="D136" s="113">
        <f t="shared" si="118"/>
        <v>0</v>
      </c>
      <c r="E136" s="120"/>
      <c r="F136" s="120"/>
      <c r="G136" s="647"/>
      <c r="H136" s="647">
        <f t="shared" si="119"/>
        <v>0</v>
      </c>
      <c r="I136" s="647"/>
      <c r="J136" s="120"/>
      <c r="K136" s="79"/>
    </row>
    <row r="137" spans="1:11" ht="38.25" customHeight="1" x14ac:dyDescent="0.25">
      <c r="A137" s="37">
        <v>1</v>
      </c>
      <c r="B137" s="73" t="s">
        <v>125</v>
      </c>
      <c r="C137" s="120">
        <v>46</v>
      </c>
      <c r="D137" s="113">
        <f t="shared" si="118"/>
        <v>23</v>
      </c>
      <c r="E137" s="120">
        <v>42</v>
      </c>
      <c r="F137" s="120">
        <f t="shared" ref="F137:F143" si="120">E137/D137*100</f>
        <v>182.60869565217391</v>
      </c>
      <c r="G137" s="647">
        <v>239.85136</v>
      </c>
      <c r="H137" s="647">
        <f t="shared" si="119"/>
        <v>120</v>
      </c>
      <c r="I137" s="647">
        <v>218.99472</v>
      </c>
      <c r="J137" s="120">
        <f t="shared" si="117"/>
        <v>182.4956</v>
      </c>
      <c r="K137" s="79"/>
    </row>
    <row r="138" spans="1:11" ht="47.25" customHeight="1" x14ac:dyDescent="0.25">
      <c r="A138" s="37">
        <v>1</v>
      </c>
      <c r="B138" s="241" t="s">
        <v>122</v>
      </c>
      <c r="C138" s="120">
        <f>SUM(C139:C143)</f>
        <v>7370</v>
      </c>
      <c r="D138" s="120">
        <f t="shared" ref="D138:I138" si="121">SUM(D139:D143)</f>
        <v>3685</v>
      </c>
      <c r="E138" s="120">
        <f t="shared" si="121"/>
        <v>3148</v>
      </c>
      <c r="F138" s="120">
        <f t="shared" si="120"/>
        <v>85.427408412483047</v>
      </c>
      <c r="G138" s="647">
        <f t="shared" si="121"/>
        <v>12690.289699999999</v>
      </c>
      <c r="H138" s="647">
        <f t="shared" si="121"/>
        <v>6346</v>
      </c>
      <c r="I138" s="647">
        <f t="shared" si="121"/>
        <v>5873.8305200000004</v>
      </c>
      <c r="J138" s="120">
        <f t="shared" si="117"/>
        <v>92.55957327450362</v>
      </c>
      <c r="K138" s="79"/>
    </row>
    <row r="139" spans="1:11" ht="47.25" customHeight="1" x14ac:dyDescent="0.25">
      <c r="A139" s="37">
        <v>1</v>
      </c>
      <c r="B139" s="73" t="s">
        <v>118</v>
      </c>
      <c r="C139" s="120">
        <v>280</v>
      </c>
      <c r="D139" s="113">
        <f t="shared" si="118"/>
        <v>140</v>
      </c>
      <c r="E139" s="120">
        <v>168</v>
      </c>
      <c r="F139" s="120">
        <f t="shared" si="120"/>
        <v>120</v>
      </c>
      <c r="G139" s="647">
        <v>411.096</v>
      </c>
      <c r="H139" s="647">
        <f t="shared" si="119"/>
        <v>206</v>
      </c>
      <c r="I139" s="647">
        <v>249.69264000000001</v>
      </c>
      <c r="J139" s="120">
        <f t="shared" si="117"/>
        <v>121.21001941747573</v>
      </c>
      <c r="K139" s="79"/>
    </row>
    <row r="140" spans="1:11" ht="45" customHeight="1" x14ac:dyDescent="0.25">
      <c r="A140" s="37">
        <v>1</v>
      </c>
      <c r="B140" s="73" t="s">
        <v>128</v>
      </c>
      <c r="C140" s="120">
        <v>4250</v>
      </c>
      <c r="D140" s="113">
        <f t="shared" si="118"/>
        <v>2125</v>
      </c>
      <c r="E140" s="120">
        <v>1820</v>
      </c>
      <c r="F140" s="120">
        <f t="shared" si="120"/>
        <v>85.647058823529406</v>
      </c>
      <c r="G140" s="647">
        <v>8930.1551999999992</v>
      </c>
      <c r="H140" s="647">
        <f t="shared" si="119"/>
        <v>4465</v>
      </c>
      <c r="I140" s="647">
        <v>4078.2102200000004</v>
      </c>
      <c r="J140" s="120">
        <f t="shared" si="117"/>
        <v>91.337294960806275</v>
      </c>
      <c r="K140" s="79"/>
    </row>
    <row r="141" spans="1:11" ht="45" customHeight="1" x14ac:dyDescent="0.25">
      <c r="A141" s="37">
        <v>1</v>
      </c>
      <c r="B141" s="73" t="s">
        <v>119</v>
      </c>
      <c r="C141" s="120">
        <v>2090</v>
      </c>
      <c r="D141" s="113">
        <f t="shared" si="118"/>
        <v>1045</v>
      </c>
      <c r="E141" s="120">
        <v>418</v>
      </c>
      <c r="F141" s="120">
        <f t="shared" si="120"/>
        <v>40</v>
      </c>
      <c r="G141" s="647">
        <v>1757.69</v>
      </c>
      <c r="H141" s="647">
        <f t="shared" si="119"/>
        <v>879</v>
      </c>
      <c r="I141" s="647">
        <v>365.92746</v>
      </c>
      <c r="J141" s="120">
        <f t="shared" si="117"/>
        <v>41.62997269624573</v>
      </c>
      <c r="K141" s="79"/>
    </row>
    <row r="142" spans="1:11" ht="32.25" customHeight="1" x14ac:dyDescent="0.25">
      <c r="A142" s="37">
        <v>1</v>
      </c>
      <c r="B142" s="73" t="s">
        <v>86</v>
      </c>
      <c r="C142" s="120">
        <v>400</v>
      </c>
      <c r="D142" s="113">
        <f t="shared" si="118"/>
        <v>200</v>
      </c>
      <c r="E142" s="120">
        <v>220</v>
      </c>
      <c r="F142" s="120">
        <f t="shared" si="120"/>
        <v>110.00000000000001</v>
      </c>
      <c r="G142" s="647">
        <v>1369.48</v>
      </c>
      <c r="H142" s="647">
        <f t="shared" si="119"/>
        <v>685</v>
      </c>
      <c r="I142" s="647">
        <v>849.09918000000005</v>
      </c>
      <c r="J142" s="120">
        <f t="shared" si="117"/>
        <v>123.95608467153285</v>
      </c>
      <c r="K142" s="79"/>
    </row>
    <row r="143" spans="1:11" ht="36" customHeight="1" x14ac:dyDescent="0.25">
      <c r="A143" s="37">
        <v>1</v>
      </c>
      <c r="B143" s="309" t="s">
        <v>87</v>
      </c>
      <c r="C143" s="186">
        <v>350</v>
      </c>
      <c r="D143" s="324">
        <f t="shared" ref="D143:D144" si="122">ROUND(C143/12*$B$3,0)</f>
        <v>175</v>
      </c>
      <c r="E143" s="186">
        <v>522</v>
      </c>
      <c r="F143" s="186">
        <f t="shared" si="120"/>
        <v>298.28571428571428</v>
      </c>
      <c r="G143" s="647">
        <v>221.86850000000001</v>
      </c>
      <c r="H143" s="647">
        <f t="shared" si="119"/>
        <v>111</v>
      </c>
      <c r="I143" s="647">
        <v>330.90102000000002</v>
      </c>
      <c r="J143" s="186">
        <f t="shared" si="117"/>
        <v>298.10902702702708</v>
      </c>
      <c r="K143" s="79"/>
    </row>
    <row r="144" spans="1:11" ht="32.25" customHeight="1" thickBot="1" x14ac:dyDescent="0.3">
      <c r="A144" s="37">
        <v>1</v>
      </c>
      <c r="B144" s="123" t="s">
        <v>133</v>
      </c>
      <c r="C144" s="120">
        <v>11614</v>
      </c>
      <c r="D144" s="113">
        <f t="shared" si="122"/>
        <v>5807</v>
      </c>
      <c r="E144" s="120">
        <v>5800</v>
      </c>
      <c r="F144" s="120">
        <f t="shared" ref="F144" si="123">E144/D144*100</f>
        <v>99.87945582917169</v>
      </c>
      <c r="G144" s="647">
        <v>7466.4083200000005</v>
      </c>
      <c r="H144" s="647">
        <f t="shared" ref="H144" si="124">ROUND(G144/12*$B$3,0)</f>
        <v>3733</v>
      </c>
      <c r="I144" s="647">
        <v>3728.0749799999999</v>
      </c>
      <c r="J144" s="120">
        <f t="shared" ref="J144" si="125">I144/H144*100</f>
        <v>99.868068041789442</v>
      </c>
      <c r="K144" s="79"/>
    </row>
    <row r="145" spans="1:11" ht="15.75" thickBot="1" x14ac:dyDescent="0.3">
      <c r="A145" s="37">
        <v>1</v>
      </c>
      <c r="B145" s="226" t="s">
        <v>3</v>
      </c>
      <c r="C145" s="661"/>
      <c r="D145" s="661"/>
      <c r="E145" s="661"/>
      <c r="F145" s="662"/>
      <c r="G145" s="679">
        <f>G138+G133+G144</f>
        <v>31026.914639259259</v>
      </c>
      <c r="H145" s="679">
        <f t="shared" ref="H145:I145" si="126">H138+H133+H144</f>
        <v>15514</v>
      </c>
      <c r="I145" s="679">
        <f t="shared" si="126"/>
        <v>14774.09598</v>
      </c>
      <c r="J145" s="464">
        <f t="shared" si="117"/>
        <v>95.230733402088447</v>
      </c>
      <c r="K145" s="79"/>
    </row>
    <row r="146" spans="1:11" x14ac:dyDescent="0.25">
      <c r="A146" s="37">
        <v>1</v>
      </c>
      <c r="B146" s="32"/>
      <c r="C146" s="149"/>
      <c r="D146" s="149"/>
      <c r="E146" s="149"/>
      <c r="F146" s="149"/>
      <c r="G146" s="382"/>
      <c r="H146" s="382"/>
      <c r="I146" s="382"/>
      <c r="J146" s="150"/>
      <c r="K146" s="79"/>
    </row>
    <row r="147" spans="1:11" ht="29.25" x14ac:dyDescent="0.25">
      <c r="A147" s="37">
        <v>1</v>
      </c>
      <c r="B147" s="75" t="s">
        <v>74</v>
      </c>
      <c r="C147" s="125"/>
      <c r="D147" s="125"/>
      <c r="E147" s="125"/>
      <c r="F147" s="125"/>
      <c r="G147" s="383"/>
      <c r="H147" s="383"/>
      <c r="I147" s="383"/>
      <c r="J147" s="120"/>
      <c r="K147" s="79"/>
    </row>
    <row r="148" spans="1:11" ht="30" x14ac:dyDescent="0.25">
      <c r="A148" s="37">
        <v>1</v>
      </c>
      <c r="B148" s="241" t="s">
        <v>130</v>
      </c>
      <c r="C148" s="120">
        <f>SUM(C149:C150)</f>
        <v>11666</v>
      </c>
      <c r="D148" s="120">
        <f t="shared" ref="D148:E148" si="127">SUM(D149:D150)</f>
        <v>5833</v>
      </c>
      <c r="E148" s="120">
        <f t="shared" si="127"/>
        <v>4940</v>
      </c>
      <c r="F148" s="120">
        <f>E148/D148*100</f>
        <v>84.690553745928341</v>
      </c>
      <c r="G148" s="380">
        <f>SUM(G149:G150)</f>
        <v>23180.083155555552</v>
      </c>
      <c r="H148" s="380">
        <f t="shared" ref="H148:I148" si="128">SUM(H149:H150)</f>
        <v>11590</v>
      </c>
      <c r="I148" s="380">
        <f t="shared" si="128"/>
        <v>10317.29952</v>
      </c>
      <c r="J148" s="120">
        <f t="shared" si="117"/>
        <v>89.018977739430554</v>
      </c>
      <c r="K148" s="79"/>
    </row>
    <row r="149" spans="1:11" ht="30" x14ac:dyDescent="0.25">
      <c r="A149" s="37">
        <v>1</v>
      </c>
      <c r="B149" s="73" t="s">
        <v>83</v>
      </c>
      <c r="C149" s="120">
        <v>8940</v>
      </c>
      <c r="D149" s="113">
        <f t="shared" ref="D149:D152" si="129">ROUND(C149/12*$B$3,0)</f>
        <v>4470</v>
      </c>
      <c r="E149" s="120">
        <v>3371</v>
      </c>
      <c r="F149" s="120">
        <f>E149/D149*100</f>
        <v>75.413870246085011</v>
      </c>
      <c r="G149" s="380">
        <v>18280.915955555553</v>
      </c>
      <c r="H149" s="680">
        <f t="shared" ref="H149:H152" si="130">ROUND(G149/12*$B$3,0)</f>
        <v>9140</v>
      </c>
      <c r="I149" s="380">
        <v>7251.0974799999995</v>
      </c>
      <c r="J149" s="120">
        <f t="shared" si="117"/>
        <v>79.333670459518586</v>
      </c>
      <c r="K149" s="79"/>
    </row>
    <row r="150" spans="1:11" ht="30" x14ac:dyDescent="0.25">
      <c r="A150" s="37">
        <v>1</v>
      </c>
      <c r="B150" s="309" t="s">
        <v>84</v>
      </c>
      <c r="C150" s="186">
        <v>2726</v>
      </c>
      <c r="D150" s="324">
        <f t="shared" si="129"/>
        <v>1363</v>
      </c>
      <c r="E150" s="186">
        <v>1569</v>
      </c>
      <c r="F150" s="186">
        <f>E150/D150*100</f>
        <v>115.11371973587674</v>
      </c>
      <c r="G150" s="403">
        <v>4899.167199999999</v>
      </c>
      <c r="H150" s="680">
        <f t="shared" si="130"/>
        <v>2450</v>
      </c>
      <c r="I150" s="403">
        <v>3066.2020400000001</v>
      </c>
      <c r="J150" s="120">
        <f t="shared" si="117"/>
        <v>125.15110367346939</v>
      </c>
      <c r="K150" s="79"/>
    </row>
    <row r="151" spans="1:11" ht="30" x14ac:dyDescent="0.25">
      <c r="A151" s="37">
        <v>1</v>
      </c>
      <c r="B151" s="241" t="s">
        <v>122</v>
      </c>
      <c r="C151" s="120">
        <f>SUM(C152)</f>
        <v>480</v>
      </c>
      <c r="D151" s="120">
        <f t="shared" ref="D151:I151" si="131">SUM(D152)</f>
        <v>240</v>
      </c>
      <c r="E151" s="120">
        <f t="shared" si="131"/>
        <v>285</v>
      </c>
      <c r="F151" s="120">
        <f t="shared" ref="F151:F152" si="132">E151/D151*100</f>
        <v>118.75</v>
      </c>
      <c r="G151" s="376">
        <f t="shared" si="131"/>
        <v>704.73599999999999</v>
      </c>
      <c r="H151" s="376">
        <f t="shared" si="131"/>
        <v>352</v>
      </c>
      <c r="I151" s="376">
        <f t="shared" si="131"/>
        <v>403.83009999999996</v>
      </c>
      <c r="J151" s="120">
        <f t="shared" si="117"/>
        <v>114.72446022727271</v>
      </c>
      <c r="K151" s="79"/>
    </row>
    <row r="152" spans="1:11" ht="30" x14ac:dyDescent="0.25">
      <c r="A152" s="37">
        <v>1</v>
      </c>
      <c r="B152" s="309" t="s">
        <v>118</v>
      </c>
      <c r="C152" s="344">
        <v>480</v>
      </c>
      <c r="D152" s="324">
        <f t="shared" si="129"/>
        <v>240</v>
      </c>
      <c r="E152" s="344">
        <v>285</v>
      </c>
      <c r="F152" s="186">
        <f t="shared" si="132"/>
        <v>118.75</v>
      </c>
      <c r="G152" s="632">
        <v>704.73599999999999</v>
      </c>
      <c r="H152" s="680">
        <f t="shared" si="130"/>
        <v>352</v>
      </c>
      <c r="I152" s="632">
        <v>403.83009999999996</v>
      </c>
      <c r="J152" s="186">
        <f t="shared" si="117"/>
        <v>114.72446022727271</v>
      </c>
      <c r="K152" s="79"/>
    </row>
    <row r="153" spans="1:11" s="112" customFormat="1" ht="30.75" thickBot="1" x14ac:dyDescent="0.3">
      <c r="A153" s="37">
        <v>1</v>
      </c>
      <c r="B153" s="308" t="s">
        <v>133</v>
      </c>
      <c r="C153" s="186">
        <v>14000</v>
      </c>
      <c r="D153" s="324">
        <f t="shared" ref="D153" si="133">ROUND(C153/12*$B$3,0)</f>
        <v>7000</v>
      </c>
      <c r="E153" s="186">
        <v>6775</v>
      </c>
      <c r="F153" s="186">
        <f>E153/D153*100</f>
        <v>96.785714285714292</v>
      </c>
      <c r="G153" s="403">
        <v>9000.32</v>
      </c>
      <c r="H153" s="680">
        <f t="shared" ref="H153" si="134">ROUND(G153/12*$B$3,0)</f>
        <v>4500</v>
      </c>
      <c r="I153" s="403">
        <v>4342.7092400000001</v>
      </c>
      <c r="J153" s="120">
        <f t="shared" ref="J153" si="135">I153/H153*100</f>
        <v>96.504649777777786</v>
      </c>
      <c r="K153" s="111"/>
    </row>
    <row r="154" spans="1:11" ht="15.75" thickBot="1" x14ac:dyDescent="0.3">
      <c r="A154" s="37">
        <v>1</v>
      </c>
      <c r="B154" s="408" t="s">
        <v>3</v>
      </c>
      <c r="C154" s="661"/>
      <c r="D154" s="661"/>
      <c r="E154" s="661"/>
      <c r="F154" s="662"/>
      <c r="G154" s="663">
        <f>G148+G151+G153</f>
        <v>32885.139155555553</v>
      </c>
      <c r="H154" s="663">
        <f t="shared" ref="H154:I154" si="136">H148+H151+H153</f>
        <v>16442</v>
      </c>
      <c r="I154" s="663">
        <f t="shared" si="136"/>
        <v>15063.83886</v>
      </c>
      <c r="J154" s="464">
        <f t="shared" si="117"/>
        <v>91.618044398491676</v>
      </c>
      <c r="K154" s="79"/>
    </row>
    <row r="155" spans="1:11" ht="15" customHeight="1" x14ac:dyDescent="0.25">
      <c r="A155" s="37">
        <v>1</v>
      </c>
      <c r="B155" s="84"/>
      <c r="C155" s="150"/>
      <c r="D155" s="150"/>
      <c r="E155" s="150"/>
      <c r="F155" s="149"/>
      <c r="G155" s="382"/>
      <c r="H155" s="382"/>
      <c r="I155" s="382"/>
      <c r="J155" s="150"/>
      <c r="K155" s="79"/>
    </row>
    <row r="156" spans="1:11" ht="33" customHeight="1" x14ac:dyDescent="0.25">
      <c r="A156" s="37">
        <v>1</v>
      </c>
      <c r="B156" s="75" t="s">
        <v>88</v>
      </c>
      <c r="C156" s="125"/>
      <c r="D156" s="125"/>
      <c r="E156" s="125"/>
      <c r="F156" s="125"/>
      <c r="G156" s="376"/>
      <c r="H156" s="376"/>
      <c r="I156" s="376"/>
      <c r="J156" s="120"/>
      <c r="K156" s="79"/>
    </row>
    <row r="157" spans="1:11" ht="30" x14ac:dyDescent="0.25">
      <c r="A157" s="37">
        <v>1</v>
      </c>
      <c r="B157" s="212" t="s">
        <v>130</v>
      </c>
      <c r="C157" s="120">
        <f>SUM(C158:C159)</f>
        <v>147</v>
      </c>
      <c r="D157" s="120">
        <f t="shared" ref="D157" si="137">SUM(D158:D159)</f>
        <v>74</v>
      </c>
      <c r="E157" s="120">
        <f t="shared" ref="E157" si="138">SUM(E158:E159)</f>
        <v>165</v>
      </c>
      <c r="F157" s="120">
        <f t="shared" ref="F157:F162" si="139">E157/D157*100</f>
        <v>222.97297297297297</v>
      </c>
      <c r="G157" s="647">
        <f>SUM(G158:G159)</f>
        <v>766.48152000000005</v>
      </c>
      <c r="H157" s="647">
        <f>SUM(H158:H159)</f>
        <v>383</v>
      </c>
      <c r="I157" s="647">
        <f t="shared" ref="I157" si="140">SUM(I158:I159)</f>
        <v>860.33640000000003</v>
      </c>
      <c r="J157" s="122">
        <f t="shared" ref="J157:J164" si="141">I157/H157*100</f>
        <v>224.63091383812014</v>
      </c>
      <c r="K157" s="79"/>
    </row>
    <row r="158" spans="1:11" ht="30" x14ac:dyDescent="0.25">
      <c r="A158" s="37">
        <v>1</v>
      </c>
      <c r="B158" s="73" t="s">
        <v>124</v>
      </c>
      <c r="C158" s="120">
        <v>78</v>
      </c>
      <c r="D158" s="113">
        <f t="shared" ref="D158:D159" si="142">ROUND(C158/12*$B$3,0)</f>
        <v>39</v>
      </c>
      <c r="E158" s="120">
        <v>86</v>
      </c>
      <c r="F158" s="120">
        <f t="shared" si="139"/>
        <v>220.51282051282053</v>
      </c>
      <c r="G158" s="647">
        <v>406.70447999999999</v>
      </c>
      <c r="H158" s="647">
        <f t="shared" ref="H158:H162" si="143">ROUND(G158/12*$B$3,0)</f>
        <v>203</v>
      </c>
      <c r="I158" s="647">
        <v>448.41775999999999</v>
      </c>
      <c r="J158" s="122">
        <f t="shared" si="141"/>
        <v>220.89544827586204</v>
      </c>
      <c r="K158" s="79"/>
    </row>
    <row r="159" spans="1:11" ht="30" x14ac:dyDescent="0.25">
      <c r="A159" s="37">
        <v>1</v>
      </c>
      <c r="B159" s="73" t="s">
        <v>125</v>
      </c>
      <c r="C159" s="120">
        <v>69</v>
      </c>
      <c r="D159" s="113">
        <f t="shared" si="142"/>
        <v>35</v>
      </c>
      <c r="E159" s="120">
        <v>79</v>
      </c>
      <c r="F159" s="120">
        <f t="shared" si="139"/>
        <v>225.71428571428572</v>
      </c>
      <c r="G159" s="647">
        <v>359.77704</v>
      </c>
      <c r="H159" s="647">
        <f t="shared" si="143"/>
        <v>180</v>
      </c>
      <c r="I159" s="647">
        <v>411.91864000000004</v>
      </c>
      <c r="J159" s="122">
        <f t="shared" si="141"/>
        <v>228.84368888888892</v>
      </c>
      <c r="K159" s="79"/>
    </row>
    <row r="160" spans="1:11" ht="30" customHeight="1" x14ac:dyDescent="0.25">
      <c r="A160" s="37">
        <v>1</v>
      </c>
      <c r="B160" s="212" t="s">
        <v>122</v>
      </c>
      <c r="C160" s="120">
        <f>SUM(C161:C162)</f>
        <v>17601</v>
      </c>
      <c r="D160" s="120">
        <f t="shared" ref="D160:I160" si="144">SUM(D161:D162)</f>
        <v>8801</v>
      </c>
      <c r="E160" s="120">
        <f t="shared" si="144"/>
        <v>8873</v>
      </c>
      <c r="F160" s="120">
        <f t="shared" si="139"/>
        <v>100.81808885353938</v>
      </c>
      <c r="G160" s="647">
        <f>SUM(G161:G162)</f>
        <v>29671.413780000003</v>
      </c>
      <c r="H160" s="647">
        <f t="shared" si="144"/>
        <v>14836</v>
      </c>
      <c r="I160" s="647">
        <f t="shared" si="144"/>
        <v>14564.30133</v>
      </c>
      <c r="J160" s="120">
        <f t="shared" si="141"/>
        <v>98.168652803990298</v>
      </c>
      <c r="K160" s="79"/>
    </row>
    <row r="161" spans="1:11" ht="60" x14ac:dyDescent="0.25">
      <c r="A161" s="37">
        <v>1</v>
      </c>
      <c r="B161" s="73" t="s">
        <v>128</v>
      </c>
      <c r="C161" s="120">
        <v>14950</v>
      </c>
      <c r="D161" s="113">
        <f t="shared" ref="D161:D163" si="145">ROUND(C161/12*$B$3,0)</f>
        <v>7475</v>
      </c>
      <c r="E161" s="113">
        <v>6982</v>
      </c>
      <c r="F161" s="120">
        <f t="shared" si="139"/>
        <v>93.404682274247492</v>
      </c>
      <c r="G161" s="647">
        <v>27441.922780000001</v>
      </c>
      <c r="H161" s="647">
        <f t="shared" si="143"/>
        <v>13721</v>
      </c>
      <c r="I161" s="647">
        <v>12833.230240000001</v>
      </c>
      <c r="J161" s="120">
        <f t="shared" si="141"/>
        <v>93.529846512644852</v>
      </c>
      <c r="K161" s="79"/>
    </row>
    <row r="162" spans="1:11" ht="45" x14ac:dyDescent="0.25">
      <c r="A162" s="37">
        <v>1</v>
      </c>
      <c r="B162" s="309" t="s">
        <v>119</v>
      </c>
      <c r="C162" s="186">
        <v>2651</v>
      </c>
      <c r="D162" s="324">
        <f t="shared" si="145"/>
        <v>1326</v>
      </c>
      <c r="E162" s="702">
        <v>1891</v>
      </c>
      <c r="F162" s="186">
        <f t="shared" si="139"/>
        <v>142.60935143288086</v>
      </c>
      <c r="G162" s="647">
        <v>2229.491</v>
      </c>
      <c r="H162" s="647">
        <f t="shared" si="143"/>
        <v>1115</v>
      </c>
      <c r="I162" s="647">
        <v>1731.0710900000001</v>
      </c>
      <c r="J162" s="186">
        <f t="shared" si="141"/>
        <v>155.25301255605382</v>
      </c>
      <c r="K162" s="79"/>
    </row>
    <row r="163" spans="1:11" s="112" customFormat="1" ht="30.75" thickBot="1" x14ac:dyDescent="0.3">
      <c r="A163" s="37">
        <v>1</v>
      </c>
      <c r="B163" s="123" t="s">
        <v>133</v>
      </c>
      <c r="C163" s="120">
        <v>13200</v>
      </c>
      <c r="D163" s="113">
        <f t="shared" si="145"/>
        <v>6600</v>
      </c>
      <c r="E163" s="120">
        <v>6435</v>
      </c>
      <c r="F163" s="120">
        <f t="shared" ref="F163" si="146">E163/D163*100</f>
        <v>97.5</v>
      </c>
      <c r="G163" s="647">
        <v>8486.0159999999996</v>
      </c>
      <c r="H163" s="647">
        <f t="shared" ref="H163" si="147">ROUND(G163/12*$B$3,0)</f>
        <v>4243</v>
      </c>
      <c r="I163" s="647">
        <v>4135.9684799999995</v>
      </c>
      <c r="J163" s="120">
        <f t="shared" ref="J163" si="148">I163/H163*100</f>
        <v>97.47745651661559</v>
      </c>
      <c r="K163" s="111"/>
    </row>
    <row r="164" spans="1:11" ht="15" customHeight="1" thickBot="1" x14ac:dyDescent="0.3">
      <c r="A164" s="37">
        <v>1</v>
      </c>
      <c r="B164" s="126" t="s">
        <v>3</v>
      </c>
      <c r="C164" s="464"/>
      <c r="D164" s="464"/>
      <c r="E164" s="681"/>
      <c r="F164" s="682"/>
      <c r="G164" s="679">
        <f>G160+G157+G163</f>
        <v>38923.911300000007</v>
      </c>
      <c r="H164" s="679">
        <f t="shared" ref="H164:I164" si="149">H160+H157+H163</f>
        <v>19462</v>
      </c>
      <c r="I164" s="679">
        <f t="shared" si="149"/>
        <v>19560.606209999998</v>
      </c>
      <c r="J164" s="464">
        <f t="shared" si="141"/>
        <v>100.50666020963929</v>
      </c>
      <c r="K164" s="79"/>
    </row>
    <row r="165" spans="1:11" ht="15" customHeight="1" x14ac:dyDescent="0.25">
      <c r="A165" s="37">
        <v>1</v>
      </c>
      <c r="B165" s="32"/>
      <c r="C165" s="149"/>
      <c r="D165" s="149"/>
      <c r="E165" s="149"/>
      <c r="F165" s="149"/>
      <c r="G165" s="385"/>
      <c r="H165" s="385"/>
      <c r="I165" s="385"/>
      <c r="J165" s="683"/>
      <c r="K165" s="79"/>
    </row>
    <row r="166" spans="1:11" ht="43.5" customHeight="1" x14ac:dyDescent="0.25">
      <c r="A166" s="37">
        <v>1</v>
      </c>
      <c r="B166" s="75" t="s">
        <v>89</v>
      </c>
      <c r="C166" s="125"/>
      <c r="D166" s="125"/>
      <c r="E166" s="125"/>
      <c r="F166" s="125"/>
      <c r="G166" s="376"/>
      <c r="H166" s="376"/>
      <c r="I166" s="376"/>
      <c r="J166" s="120"/>
      <c r="K166" s="79"/>
    </row>
    <row r="167" spans="1:11" ht="43.5" customHeight="1" x14ac:dyDescent="0.25">
      <c r="A167" s="37">
        <v>1</v>
      </c>
      <c r="B167" s="212" t="s">
        <v>130</v>
      </c>
      <c r="C167" s="120">
        <f>SUM(C168:C169)</f>
        <v>139</v>
      </c>
      <c r="D167" s="120">
        <f t="shared" ref="D167" si="150">SUM(D168:D169)</f>
        <v>70</v>
      </c>
      <c r="E167" s="120">
        <f t="shared" ref="E167" si="151">SUM(E168:E169)</f>
        <v>162</v>
      </c>
      <c r="F167" s="120">
        <f t="shared" ref="F167:F172" si="152">E167/D167*100</f>
        <v>231.42857142857144</v>
      </c>
      <c r="G167" s="647">
        <f>SUM(G168:G169)</f>
        <v>724.76823999999999</v>
      </c>
      <c r="H167" s="647">
        <f t="shared" ref="H167:I167" si="153">SUM(H168:H169)</f>
        <v>362</v>
      </c>
      <c r="I167" s="647">
        <f t="shared" si="153"/>
        <v>844.69392000000005</v>
      </c>
      <c r="J167" s="122">
        <f t="shared" ref="J167:J174" si="154">I167/H167*100</f>
        <v>233.34086187845307</v>
      </c>
      <c r="K167" s="79"/>
    </row>
    <row r="168" spans="1:11" ht="45.75" customHeight="1" x14ac:dyDescent="0.25">
      <c r="A168" s="37">
        <v>1</v>
      </c>
      <c r="B168" s="73" t="s">
        <v>124</v>
      </c>
      <c r="C168" s="120">
        <v>70</v>
      </c>
      <c r="D168" s="113">
        <f t="shared" ref="D168:D169" si="155">ROUND(C168/12*$B$3,0)</f>
        <v>35</v>
      </c>
      <c r="E168" s="120">
        <v>75</v>
      </c>
      <c r="F168" s="120">
        <f t="shared" si="152"/>
        <v>214.28571428571428</v>
      </c>
      <c r="G168" s="647">
        <v>364.99119999999999</v>
      </c>
      <c r="H168" s="647">
        <f t="shared" ref="H168:H172" si="156">ROUND(G168/12*$B$3,0)</f>
        <v>182</v>
      </c>
      <c r="I168" s="647">
        <v>391.06200000000001</v>
      </c>
      <c r="J168" s="122">
        <f t="shared" si="154"/>
        <v>214.86923076923077</v>
      </c>
      <c r="K168" s="79"/>
    </row>
    <row r="169" spans="1:11" ht="31.5" customHeight="1" x14ac:dyDescent="0.25">
      <c r="A169" s="37">
        <v>1</v>
      </c>
      <c r="B169" s="73" t="s">
        <v>125</v>
      </c>
      <c r="C169" s="120">
        <v>69</v>
      </c>
      <c r="D169" s="113">
        <f t="shared" si="155"/>
        <v>35</v>
      </c>
      <c r="E169" s="120">
        <v>87</v>
      </c>
      <c r="F169" s="120">
        <f t="shared" si="152"/>
        <v>248.57142857142858</v>
      </c>
      <c r="G169" s="647">
        <v>359.77704</v>
      </c>
      <c r="H169" s="647">
        <f t="shared" si="156"/>
        <v>180</v>
      </c>
      <c r="I169" s="647">
        <v>453.63192000000004</v>
      </c>
      <c r="J169" s="122">
        <f t="shared" si="154"/>
        <v>252.01773333333338</v>
      </c>
      <c r="K169" s="79"/>
    </row>
    <row r="170" spans="1:11" ht="37.5" customHeight="1" x14ac:dyDescent="0.25">
      <c r="A170" s="37">
        <v>1</v>
      </c>
      <c r="B170" s="212" t="s">
        <v>122</v>
      </c>
      <c r="C170" s="120">
        <f>SUM(C171:C172)</f>
        <v>17130</v>
      </c>
      <c r="D170" s="120">
        <f t="shared" ref="D170:I170" si="157">SUM(D171:D172)</f>
        <v>8565</v>
      </c>
      <c r="E170" s="120">
        <f t="shared" si="157"/>
        <v>16599</v>
      </c>
      <c r="F170" s="120">
        <f t="shared" si="152"/>
        <v>193.80035026269701</v>
      </c>
      <c r="G170" s="647">
        <f>SUM(G171:G172)</f>
        <v>28877.411400000001</v>
      </c>
      <c r="H170" s="647">
        <f t="shared" si="157"/>
        <v>14438</v>
      </c>
      <c r="I170" s="647">
        <f t="shared" si="157"/>
        <v>24611.299029999998</v>
      </c>
      <c r="J170" s="120">
        <f t="shared" si="154"/>
        <v>170.46196862446322</v>
      </c>
      <c r="K170" s="79"/>
    </row>
    <row r="171" spans="1:11" ht="43.5" customHeight="1" x14ac:dyDescent="0.25">
      <c r="A171" s="37">
        <v>1</v>
      </c>
      <c r="B171" s="73" t="s">
        <v>128</v>
      </c>
      <c r="C171" s="120">
        <v>15600</v>
      </c>
      <c r="D171" s="113">
        <f t="shared" ref="D171:D173" si="158">ROUND(C171/12*$B$3,0)</f>
        <v>7800</v>
      </c>
      <c r="E171" s="113">
        <v>10499</v>
      </c>
      <c r="F171" s="120">
        <f t="shared" si="152"/>
        <v>134.60256410256412</v>
      </c>
      <c r="G171" s="647">
        <v>27590.681400000001</v>
      </c>
      <c r="H171" s="647">
        <f t="shared" si="156"/>
        <v>13795</v>
      </c>
      <c r="I171" s="647">
        <v>19725.87629</v>
      </c>
      <c r="J171" s="120">
        <f t="shared" si="154"/>
        <v>142.9929415730337</v>
      </c>
      <c r="K171" s="79"/>
    </row>
    <row r="172" spans="1:11" ht="43.5" customHeight="1" x14ac:dyDescent="0.25">
      <c r="A172" s="37">
        <v>1</v>
      </c>
      <c r="B172" s="309" t="s">
        <v>119</v>
      </c>
      <c r="C172" s="186">
        <v>1530</v>
      </c>
      <c r="D172" s="324">
        <f t="shared" si="158"/>
        <v>765</v>
      </c>
      <c r="E172" s="702">
        <v>6100</v>
      </c>
      <c r="F172" s="186">
        <f t="shared" si="152"/>
        <v>797.38562091503263</v>
      </c>
      <c r="G172" s="647">
        <v>1286.73</v>
      </c>
      <c r="H172" s="647">
        <f t="shared" si="156"/>
        <v>643</v>
      </c>
      <c r="I172" s="647">
        <v>4885.4227399999991</v>
      </c>
      <c r="J172" s="186">
        <f t="shared" si="154"/>
        <v>759.78580715396561</v>
      </c>
      <c r="K172" s="79"/>
    </row>
    <row r="173" spans="1:11" s="112" customFormat="1" ht="31.5" customHeight="1" thickBot="1" x14ac:dyDescent="0.3">
      <c r="A173" s="37">
        <v>1</v>
      </c>
      <c r="B173" s="123" t="s">
        <v>133</v>
      </c>
      <c r="C173" s="120">
        <v>21784</v>
      </c>
      <c r="D173" s="113">
        <f t="shared" si="158"/>
        <v>10892</v>
      </c>
      <c r="E173" s="120">
        <v>11073</v>
      </c>
      <c r="F173" s="120">
        <f t="shared" ref="F173" si="159">E173/D173*100</f>
        <v>101.6617701065002</v>
      </c>
      <c r="G173" s="647">
        <v>14004.49792</v>
      </c>
      <c r="H173" s="647">
        <f t="shared" ref="H173" si="160">ROUND(G173/12*$B$3,0)</f>
        <v>7002</v>
      </c>
      <c r="I173" s="647">
        <v>7114.7529599999998</v>
      </c>
      <c r="J173" s="122">
        <f t="shared" ref="J173" si="161">I173/H173*100</f>
        <v>101.61029648671808</v>
      </c>
      <c r="K173" s="111"/>
    </row>
    <row r="174" spans="1:11" ht="15" customHeight="1" thickBot="1" x14ac:dyDescent="0.3">
      <c r="A174" s="37">
        <v>1</v>
      </c>
      <c r="B174" s="126" t="s">
        <v>3</v>
      </c>
      <c r="C174" s="464"/>
      <c r="D174" s="464"/>
      <c r="E174" s="464"/>
      <c r="F174" s="662"/>
      <c r="G174" s="675">
        <f>G170+G167+G173</f>
        <v>43606.677560000004</v>
      </c>
      <c r="H174" s="675">
        <f t="shared" ref="H174:I174" si="162">H170+H167+H173</f>
        <v>21802</v>
      </c>
      <c r="I174" s="675">
        <f t="shared" si="162"/>
        <v>32570.745909999998</v>
      </c>
      <c r="J174" s="464">
        <f t="shared" si="154"/>
        <v>149.39338551509033</v>
      </c>
      <c r="K174" s="79"/>
    </row>
    <row r="175" spans="1:11" ht="15" customHeight="1" x14ac:dyDescent="0.25">
      <c r="A175" s="37">
        <v>1</v>
      </c>
      <c r="B175" s="32"/>
      <c r="C175" s="149"/>
      <c r="D175" s="149"/>
      <c r="E175" s="149"/>
      <c r="F175" s="149"/>
      <c r="G175" s="385"/>
      <c r="H175" s="385"/>
      <c r="I175" s="385"/>
      <c r="J175" s="683"/>
      <c r="K175" s="79"/>
    </row>
    <row r="176" spans="1:11" ht="29.25" x14ac:dyDescent="0.25">
      <c r="A176" s="37">
        <v>1</v>
      </c>
      <c r="B176" s="75" t="s">
        <v>90</v>
      </c>
      <c r="C176" s="125"/>
      <c r="D176" s="125"/>
      <c r="E176" s="125"/>
      <c r="F176" s="125"/>
      <c r="G176" s="647"/>
      <c r="H176" s="647"/>
      <c r="I176" s="647"/>
      <c r="J176" s="120"/>
      <c r="K176" s="79"/>
    </row>
    <row r="177" spans="1:11" ht="30" x14ac:dyDescent="0.25">
      <c r="A177" s="37">
        <v>1</v>
      </c>
      <c r="B177" s="212" t="s">
        <v>130</v>
      </c>
      <c r="C177" s="120">
        <f>SUM(C178:C179)</f>
        <v>83</v>
      </c>
      <c r="D177" s="113">
        <f>SUM(D178:D179)</f>
        <v>42</v>
      </c>
      <c r="E177" s="120">
        <f>SUM(E178:E179)</f>
        <v>91</v>
      </c>
      <c r="F177" s="120">
        <f t="shared" ref="F177:F185" si="163">E177/D177*100</f>
        <v>216.66666666666666</v>
      </c>
      <c r="G177" s="647">
        <f>SUM(G178:G179)</f>
        <v>432.77527999999995</v>
      </c>
      <c r="H177" s="647">
        <f t="shared" ref="H177:I177" si="164">SUM(H178:H179)</f>
        <v>216</v>
      </c>
      <c r="I177" s="647">
        <f t="shared" si="164"/>
        <v>479.70272</v>
      </c>
      <c r="J177" s="122">
        <f t="shared" ref="J177:J186" si="165">I177/H177*100</f>
        <v>222.0845925925926</v>
      </c>
      <c r="K177" s="79"/>
    </row>
    <row r="178" spans="1:11" ht="30" x14ac:dyDescent="0.25">
      <c r="A178" s="37">
        <v>1</v>
      </c>
      <c r="B178" s="73" t="s">
        <v>124</v>
      </c>
      <c r="C178" s="120">
        <v>38</v>
      </c>
      <c r="D178" s="113">
        <f t="shared" ref="D178:D179" si="166">ROUND(C178/12*$B$3,0)</f>
        <v>19</v>
      </c>
      <c r="E178" s="120">
        <v>35</v>
      </c>
      <c r="F178" s="120">
        <f t="shared" si="163"/>
        <v>184.21052631578948</v>
      </c>
      <c r="G178" s="647">
        <v>198.13807999999997</v>
      </c>
      <c r="H178" s="647">
        <f t="shared" ref="H178:H185" si="167">ROUND(G178/12*$B$3,0)</f>
        <v>99</v>
      </c>
      <c r="I178" s="647">
        <v>187.70976000000002</v>
      </c>
      <c r="J178" s="122">
        <f t="shared" si="165"/>
        <v>189.60581818181822</v>
      </c>
      <c r="K178" s="79"/>
    </row>
    <row r="179" spans="1:11" ht="30" x14ac:dyDescent="0.25">
      <c r="A179" s="37">
        <v>1</v>
      </c>
      <c r="B179" s="73" t="s">
        <v>125</v>
      </c>
      <c r="C179" s="120">
        <v>45</v>
      </c>
      <c r="D179" s="113">
        <f t="shared" si="166"/>
        <v>23</v>
      </c>
      <c r="E179" s="120">
        <v>56</v>
      </c>
      <c r="F179" s="120">
        <f t="shared" si="163"/>
        <v>243.47826086956525</v>
      </c>
      <c r="G179" s="647">
        <v>234.63719999999998</v>
      </c>
      <c r="H179" s="647">
        <f t="shared" si="167"/>
        <v>117</v>
      </c>
      <c r="I179" s="647">
        <v>291.99295999999998</v>
      </c>
      <c r="J179" s="122">
        <f t="shared" si="165"/>
        <v>249.56663247863244</v>
      </c>
      <c r="K179" s="79"/>
    </row>
    <row r="180" spans="1:11" ht="30" x14ac:dyDescent="0.25">
      <c r="A180" s="37">
        <v>1</v>
      </c>
      <c r="B180" s="241" t="s">
        <v>122</v>
      </c>
      <c r="C180" s="120">
        <f>SUM(C181:C184)</f>
        <v>17030</v>
      </c>
      <c r="D180" s="113">
        <f>SUM(D181:D184)</f>
        <v>8515</v>
      </c>
      <c r="E180" s="120">
        <f>SUM(E181:E184)</f>
        <v>10807</v>
      </c>
      <c r="F180" s="120">
        <f t="shared" si="163"/>
        <v>126.91720493247212</v>
      </c>
      <c r="G180" s="647">
        <f>SUM(G181:G184)</f>
        <v>28354.186599999997</v>
      </c>
      <c r="H180" s="647">
        <f t="shared" ref="H180:I180" si="168">SUM(H181:H184)</f>
        <v>14177</v>
      </c>
      <c r="I180" s="647">
        <f t="shared" si="168"/>
        <v>15761.618210000001</v>
      </c>
      <c r="J180" s="120">
        <f t="shared" si="165"/>
        <v>111.17738738802285</v>
      </c>
      <c r="K180" s="79"/>
    </row>
    <row r="181" spans="1:11" ht="59.25" customHeight="1" x14ac:dyDescent="0.25">
      <c r="A181" s="37">
        <v>1</v>
      </c>
      <c r="B181" s="73" t="s">
        <v>128</v>
      </c>
      <c r="C181" s="120">
        <v>14800</v>
      </c>
      <c r="D181" s="113">
        <f t="shared" ref="D181:D185" si="169">ROUND(C181/12*$B$3,0)</f>
        <v>7400</v>
      </c>
      <c r="E181" s="120">
        <v>6250</v>
      </c>
      <c r="F181" s="120">
        <f t="shared" si="163"/>
        <v>84.459459459459467</v>
      </c>
      <c r="G181" s="647">
        <v>26470.148000000001</v>
      </c>
      <c r="H181" s="647">
        <f t="shared" si="167"/>
        <v>13235</v>
      </c>
      <c r="I181" s="647">
        <v>11481.05451</v>
      </c>
      <c r="J181" s="120">
        <f t="shared" si="165"/>
        <v>86.747672912731389</v>
      </c>
      <c r="K181" s="79"/>
    </row>
    <row r="182" spans="1:11" ht="45" x14ac:dyDescent="0.25">
      <c r="A182" s="37">
        <v>1</v>
      </c>
      <c r="B182" s="73" t="s">
        <v>119</v>
      </c>
      <c r="C182" s="120">
        <v>1800</v>
      </c>
      <c r="D182" s="113">
        <f t="shared" si="169"/>
        <v>900</v>
      </c>
      <c r="E182" s="120">
        <v>4217</v>
      </c>
      <c r="F182" s="120">
        <f t="shared" si="163"/>
        <v>468.55555555555554</v>
      </c>
      <c r="G182" s="647">
        <v>1513.8</v>
      </c>
      <c r="H182" s="647">
        <f t="shared" si="167"/>
        <v>757</v>
      </c>
      <c r="I182" s="647">
        <v>3809.3829000000005</v>
      </c>
      <c r="J182" s="120">
        <f t="shared" si="165"/>
        <v>503.22099075297234</v>
      </c>
      <c r="K182" s="79"/>
    </row>
    <row r="183" spans="1:11" ht="30" x14ac:dyDescent="0.25">
      <c r="A183" s="37">
        <v>1</v>
      </c>
      <c r="B183" s="73" t="s">
        <v>86</v>
      </c>
      <c r="C183" s="120">
        <v>170</v>
      </c>
      <c r="D183" s="113">
        <f t="shared" si="169"/>
        <v>85</v>
      </c>
      <c r="E183" s="120">
        <v>99</v>
      </c>
      <c r="F183" s="120">
        <f t="shared" si="163"/>
        <v>116.47058823529413</v>
      </c>
      <c r="G183" s="647">
        <v>205.422</v>
      </c>
      <c r="H183" s="647">
        <f t="shared" si="167"/>
        <v>103</v>
      </c>
      <c r="I183" s="647">
        <v>318.40849000000003</v>
      </c>
      <c r="J183" s="120">
        <f t="shared" si="165"/>
        <v>309.13445631067964</v>
      </c>
      <c r="K183" s="79"/>
    </row>
    <row r="184" spans="1:11" ht="30" x14ac:dyDescent="0.25">
      <c r="A184" s="37">
        <v>1</v>
      </c>
      <c r="B184" s="309" t="s">
        <v>87</v>
      </c>
      <c r="C184" s="186">
        <v>260</v>
      </c>
      <c r="D184" s="324">
        <f t="shared" si="169"/>
        <v>130</v>
      </c>
      <c r="E184" s="186">
        <v>241</v>
      </c>
      <c r="F184" s="186">
        <f t="shared" si="163"/>
        <v>185.38461538461539</v>
      </c>
      <c r="G184" s="647">
        <v>164.81659999999999</v>
      </c>
      <c r="H184" s="647">
        <f t="shared" si="167"/>
        <v>82</v>
      </c>
      <c r="I184" s="647">
        <v>152.77231</v>
      </c>
      <c r="J184" s="186">
        <f t="shared" si="165"/>
        <v>186.30769512195121</v>
      </c>
      <c r="K184" s="79"/>
    </row>
    <row r="185" spans="1:11" s="112" customFormat="1" ht="31.5" customHeight="1" thickBot="1" x14ac:dyDescent="0.3">
      <c r="A185" s="37">
        <v>1</v>
      </c>
      <c r="B185" s="123" t="s">
        <v>133</v>
      </c>
      <c r="C185" s="120">
        <v>13074</v>
      </c>
      <c r="D185" s="113">
        <f t="shared" si="169"/>
        <v>6537</v>
      </c>
      <c r="E185" s="120">
        <v>6631</v>
      </c>
      <c r="F185" s="120">
        <f t="shared" si="163"/>
        <v>101.43796848707358</v>
      </c>
      <c r="G185" s="647">
        <v>8405.0131199999996</v>
      </c>
      <c r="H185" s="647">
        <f t="shared" si="167"/>
        <v>4203</v>
      </c>
      <c r="I185" s="647">
        <v>4118.30314</v>
      </c>
      <c r="J185" s="120">
        <f t="shared" si="165"/>
        <v>97.984847489888168</v>
      </c>
      <c r="K185" s="111"/>
    </row>
    <row r="186" spans="1:11" ht="15.75" thickBot="1" x14ac:dyDescent="0.3">
      <c r="A186" s="37">
        <v>1</v>
      </c>
      <c r="B186" s="409" t="s">
        <v>3</v>
      </c>
      <c r="C186" s="661"/>
      <c r="D186" s="661"/>
      <c r="E186" s="661"/>
      <c r="F186" s="682"/>
      <c r="G186" s="679">
        <f>G180+G177+G185</f>
        <v>37191.974999999999</v>
      </c>
      <c r="H186" s="679">
        <f t="shared" ref="H186:I186" si="170">H180+H177+H185</f>
        <v>18596</v>
      </c>
      <c r="I186" s="679">
        <f t="shared" si="170"/>
        <v>20359.624069999998</v>
      </c>
      <c r="J186" s="464">
        <f t="shared" si="165"/>
        <v>109.48388938481392</v>
      </c>
      <c r="K186" s="79"/>
    </row>
    <row r="187" spans="1:11" ht="15" customHeight="1" x14ac:dyDescent="0.25">
      <c r="A187" s="37">
        <v>1</v>
      </c>
      <c r="B187" s="32"/>
      <c r="C187" s="149"/>
      <c r="D187" s="149"/>
      <c r="E187" s="149"/>
      <c r="F187" s="149"/>
      <c r="G187" s="385"/>
      <c r="H187" s="385"/>
      <c r="I187" s="385"/>
      <c r="J187" s="683"/>
      <c r="K187" s="79"/>
    </row>
    <row r="188" spans="1:11" ht="31.5" customHeight="1" x14ac:dyDescent="0.25">
      <c r="A188" s="37">
        <v>1</v>
      </c>
      <c r="B188" s="75" t="s">
        <v>91</v>
      </c>
      <c r="C188" s="125"/>
      <c r="D188" s="125"/>
      <c r="E188" s="125"/>
      <c r="F188" s="125"/>
      <c r="G188" s="647"/>
      <c r="H188" s="647"/>
      <c r="I188" s="647"/>
      <c r="J188" s="125"/>
      <c r="K188" s="79"/>
    </row>
    <row r="189" spans="1:11" ht="45" customHeight="1" x14ac:dyDescent="0.25">
      <c r="A189" s="37">
        <v>1</v>
      </c>
      <c r="B189" s="212" t="s">
        <v>130</v>
      </c>
      <c r="C189" s="120">
        <f>SUM(C190:C191)</f>
        <v>189</v>
      </c>
      <c r="D189" s="120">
        <f t="shared" ref="D189" si="171">SUM(D190:D191)</f>
        <v>95</v>
      </c>
      <c r="E189" s="120">
        <f t="shared" ref="E189" si="172">SUM(E190:E191)</f>
        <v>173</v>
      </c>
      <c r="F189" s="120">
        <f t="shared" ref="F189:F197" si="173">E189/D189*100</f>
        <v>182.10526315789474</v>
      </c>
      <c r="G189" s="647">
        <f>SUM(G190:G191)</f>
        <v>985.47623999999996</v>
      </c>
      <c r="H189" s="647">
        <f t="shared" ref="H189:I189" si="174">SUM(H190:H191)</f>
        <v>493</v>
      </c>
      <c r="I189" s="647">
        <f t="shared" si="174"/>
        <v>902.04968000000008</v>
      </c>
      <c r="J189" s="120">
        <f t="shared" ref="J189:J198" si="175">I189/H189*100</f>
        <v>182.97153752535499</v>
      </c>
      <c r="K189" s="79"/>
    </row>
    <row r="190" spans="1:11" ht="48.75" customHeight="1" x14ac:dyDescent="0.25">
      <c r="A190" s="37">
        <v>1</v>
      </c>
      <c r="B190" s="73" t="s">
        <v>124</v>
      </c>
      <c r="C190" s="120">
        <v>135</v>
      </c>
      <c r="D190" s="113">
        <f t="shared" ref="D190:D191" si="176">ROUND(C190/12*$B$3,0)</f>
        <v>68</v>
      </c>
      <c r="E190" s="113">
        <v>116</v>
      </c>
      <c r="F190" s="120">
        <f t="shared" si="173"/>
        <v>170.58823529411765</v>
      </c>
      <c r="G190" s="647">
        <v>703.91160000000002</v>
      </c>
      <c r="H190" s="647">
        <f t="shared" ref="H190:H197" si="177">ROUND(G190/12*$B$3,0)</f>
        <v>352</v>
      </c>
      <c r="I190" s="647">
        <v>604.84256000000005</v>
      </c>
      <c r="J190" s="120">
        <f t="shared" si="175"/>
        <v>171.83027272727273</v>
      </c>
      <c r="K190" s="79"/>
    </row>
    <row r="191" spans="1:11" ht="35.1" customHeight="1" x14ac:dyDescent="0.25">
      <c r="A191" s="37">
        <v>1</v>
      </c>
      <c r="B191" s="73" t="s">
        <v>125</v>
      </c>
      <c r="C191" s="120">
        <v>54</v>
      </c>
      <c r="D191" s="113">
        <f t="shared" si="176"/>
        <v>27</v>
      </c>
      <c r="E191" s="120">
        <v>57</v>
      </c>
      <c r="F191" s="120">
        <f t="shared" si="173"/>
        <v>211.11111111111111</v>
      </c>
      <c r="G191" s="647">
        <v>281.56464</v>
      </c>
      <c r="H191" s="647">
        <f t="shared" si="177"/>
        <v>141</v>
      </c>
      <c r="I191" s="647">
        <v>297.20711999999997</v>
      </c>
      <c r="J191" s="120">
        <f t="shared" si="175"/>
        <v>210.78519148936169</v>
      </c>
      <c r="K191" s="79"/>
    </row>
    <row r="192" spans="1:11" ht="39.75" customHeight="1" x14ac:dyDescent="0.25">
      <c r="A192" s="37">
        <v>1</v>
      </c>
      <c r="B192" s="212" t="s">
        <v>122</v>
      </c>
      <c r="C192" s="120">
        <f>SUM(C193:C196)</f>
        <v>20550</v>
      </c>
      <c r="D192" s="120">
        <f>SUM(D193:D196)</f>
        <v>10275</v>
      </c>
      <c r="E192" s="120">
        <f>SUM(E193:E196)</f>
        <v>10073</v>
      </c>
      <c r="F192" s="120">
        <f t="shared" si="173"/>
        <v>98.034063260340631</v>
      </c>
      <c r="G192" s="647">
        <f>SUM(G193:G196)</f>
        <v>35248.771500000003</v>
      </c>
      <c r="H192" s="647">
        <f t="shared" ref="H192:I192" si="178">SUM(H193:H196)</f>
        <v>17624</v>
      </c>
      <c r="I192" s="647">
        <f t="shared" si="178"/>
        <v>17126.539810000002</v>
      </c>
      <c r="J192" s="120">
        <f t="shared" si="175"/>
        <v>97.177370687698613</v>
      </c>
      <c r="K192" s="79"/>
    </row>
    <row r="193" spans="1:11" ht="61.5" customHeight="1" x14ac:dyDescent="0.25">
      <c r="A193" s="37">
        <v>1</v>
      </c>
      <c r="B193" s="73" t="s">
        <v>128</v>
      </c>
      <c r="C193" s="120">
        <v>13150</v>
      </c>
      <c r="D193" s="113">
        <f t="shared" ref="D193:D197" si="179">ROUND(C193/12*$B$3,0)</f>
        <v>6575</v>
      </c>
      <c r="E193" s="113">
        <v>5482</v>
      </c>
      <c r="F193" s="120">
        <f t="shared" si="173"/>
        <v>83.376425855513304</v>
      </c>
      <c r="G193" s="647">
        <v>27785.794000000002</v>
      </c>
      <c r="H193" s="647">
        <f t="shared" si="177"/>
        <v>13893</v>
      </c>
      <c r="I193" s="647">
        <v>12164.665919999999</v>
      </c>
      <c r="J193" s="120">
        <f t="shared" si="175"/>
        <v>87.559676959619949</v>
      </c>
      <c r="K193" s="79"/>
    </row>
    <row r="194" spans="1:11" ht="45" x14ac:dyDescent="0.25">
      <c r="A194" s="37">
        <v>1</v>
      </c>
      <c r="B194" s="73" t="s">
        <v>119</v>
      </c>
      <c r="C194" s="120">
        <v>6650</v>
      </c>
      <c r="D194" s="113">
        <f t="shared" si="179"/>
        <v>3325</v>
      </c>
      <c r="E194" s="113">
        <v>4223</v>
      </c>
      <c r="F194" s="120">
        <f t="shared" si="173"/>
        <v>127.00751879699249</v>
      </c>
      <c r="G194" s="647">
        <v>5592.65</v>
      </c>
      <c r="H194" s="647">
        <f t="shared" si="177"/>
        <v>2796</v>
      </c>
      <c r="I194" s="647">
        <v>3595.2833999999993</v>
      </c>
      <c r="J194" s="120">
        <f t="shared" si="175"/>
        <v>128.58667381974246</v>
      </c>
      <c r="K194" s="79"/>
    </row>
    <row r="195" spans="1:11" ht="35.1" customHeight="1" x14ac:dyDescent="0.25">
      <c r="A195" s="37">
        <v>1</v>
      </c>
      <c r="B195" s="73" t="s">
        <v>86</v>
      </c>
      <c r="C195" s="120">
        <v>500</v>
      </c>
      <c r="D195" s="113">
        <f t="shared" si="179"/>
        <v>250</v>
      </c>
      <c r="E195" s="113">
        <v>350</v>
      </c>
      <c r="F195" s="120">
        <f t="shared" si="173"/>
        <v>140</v>
      </c>
      <c r="G195" s="647">
        <v>1711.85</v>
      </c>
      <c r="H195" s="647">
        <f t="shared" si="177"/>
        <v>856</v>
      </c>
      <c r="I195" s="647">
        <v>1355.1801099999998</v>
      </c>
      <c r="J195" s="120">
        <f t="shared" si="175"/>
        <v>158.31543341121491</v>
      </c>
      <c r="K195" s="79"/>
    </row>
    <row r="196" spans="1:11" ht="35.1" customHeight="1" x14ac:dyDescent="0.25">
      <c r="A196" s="37">
        <v>1</v>
      </c>
      <c r="B196" s="309" t="s">
        <v>87</v>
      </c>
      <c r="C196" s="186">
        <v>250</v>
      </c>
      <c r="D196" s="324">
        <f t="shared" si="179"/>
        <v>125</v>
      </c>
      <c r="E196" s="324">
        <v>18</v>
      </c>
      <c r="F196" s="186">
        <f t="shared" si="173"/>
        <v>14.399999999999999</v>
      </c>
      <c r="G196" s="647">
        <v>158.47749999999999</v>
      </c>
      <c r="H196" s="647">
        <f t="shared" si="177"/>
        <v>79</v>
      </c>
      <c r="I196" s="647">
        <v>11.410380000000002</v>
      </c>
      <c r="J196" s="186">
        <f t="shared" si="175"/>
        <v>14.443518987341776</v>
      </c>
      <c r="K196" s="79"/>
    </row>
    <row r="197" spans="1:11" s="112" customFormat="1" ht="31.5" customHeight="1" thickBot="1" x14ac:dyDescent="0.3">
      <c r="A197" s="37">
        <v>1</v>
      </c>
      <c r="B197" s="123" t="s">
        <v>133</v>
      </c>
      <c r="C197" s="120">
        <v>9780</v>
      </c>
      <c r="D197" s="113">
        <f t="shared" si="179"/>
        <v>4890</v>
      </c>
      <c r="E197" s="120">
        <v>5161</v>
      </c>
      <c r="F197" s="120">
        <f t="shared" si="173"/>
        <v>105.54192229038854</v>
      </c>
      <c r="G197" s="647">
        <v>6287.3664000000008</v>
      </c>
      <c r="H197" s="647">
        <f t="shared" si="177"/>
        <v>3144</v>
      </c>
      <c r="I197" s="647">
        <v>3316.3929000000003</v>
      </c>
      <c r="J197" s="120">
        <f t="shared" si="175"/>
        <v>105.48323473282444</v>
      </c>
      <c r="K197" s="111"/>
    </row>
    <row r="198" spans="1:11" ht="15.75" thickBot="1" x14ac:dyDescent="0.3">
      <c r="A198" s="37">
        <v>1</v>
      </c>
      <c r="B198" s="323" t="s">
        <v>3</v>
      </c>
      <c r="C198" s="661"/>
      <c r="D198" s="661"/>
      <c r="E198" s="661"/>
      <c r="F198" s="684"/>
      <c r="G198" s="679">
        <f>G192+G189+G197</f>
        <v>42521.614140000005</v>
      </c>
      <c r="H198" s="679">
        <f t="shared" ref="H198:I198" si="180">H192+H189+H197</f>
        <v>21261</v>
      </c>
      <c r="I198" s="679">
        <f t="shared" si="180"/>
        <v>21344.982390000001</v>
      </c>
      <c r="J198" s="464">
        <f t="shared" si="175"/>
        <v>100.39500677296458</v>
      </c>
      <c r="K198" s="79"/>
    </row>
    <row r="199" spans="1:11" ht="15" customHeight="1" x14ac:dyDescent="0.25">
      <c r="A199" s="37">
        <v>1</v>
      </c>
      <c r="B199" s="80"/>
      <c r="C199" s="110"/>
      <c r="D199" s="110"/>
      <c r="E199" s="110"/>
      <c r="F199" s="468"/>
      <c r="G199" s="386"/>
      <c r="H199" s="386"/>
      <c r="I199" s="386"/>
      <c r="J199" s="685"/>
      <c r="K199" s="79"/>
    </row>
    <row r="200" spans="1:11" ht="43.5" x14ac:dyDescent="0.25">
      <c r="A200" s="37">
        <v>1</v>
      </c>
      <c r="B200" s="320" t="s">
        <v>92</v>
      </c>
      <c r="C200" s="149"/>
      <c r="D200" s="149"/>
      <c r="E200" s="149"/>
      <c r="F200" s="149"/>
      <c r="G200" s="647"/>
      <c r="H200" s="647"/>
      <c r="I200" s="647"/>
      <c r="J200" s="686"/>
      <c r="K200" s="79"/>
    </row>
    <row r="201" spans="1:11" ht="30" customHeight="1" x14ac:dyDescent="0.25">
      <c r="A201" s="37">
        <v>1</v>
      </c>
      <c r="B201" s="241" t="s">
        <v>130</v>
      </c>
      <c r="C201" s="120">
        <f>SUM(C202:C203)</f>
        <v>499</v>
      </c>
      <c r="D201" s="120">
        <f t="shared" ref="D201:E201" si="181">SUM(D202:D203)</f>
        <v>250</v>
      </c>
      <c r="E201" s="120">
        <f t="shared" si="181"/>
        <v>74</v>
      </c>
      <c r="F201" s="120">
        <f t="shared" ref="F201:F207" si="182">E201/D201*100</f>
        <v>29.599999999999998</v>
      </c>
      <c r="G201" s="647">
        <f>SUM(G202:G203)</f>
        <v>991.65090592592583</v>
      </c>
      <c r="H201" s="647">
        <f t="shared" ref="H201:I201" si="183">SUM(H202:H203)</f>
        <v>496</v>
      </c>
      <c r="I201" s="647">
        <f t="shared" si="183"/>
        <v>151.49820000000003</v>
      </c>
      <c r="J201" s="122">
        <f t="shared" ref="J201:J208" si="184">I201/H201*100</f>
        <v>30.543991935483877</v>
      </c>
      <c r="K201" s="79"/>
    </row>
    <row r="202" spans="1:11" ht="27" customHeight="1" x14ac:dyDescent="0.25">
      <c r="A202" s="37">
        <v>1</v>
      </c>
      <c r="B202" s="73" t="s">
        <v>83</v>
      </c>
      <c r="C202" s="120">
        <v>383</v>
      </c>
      <c r="D202" s="113">
        <f t="shared" ref="D202:D206" si="185">ROUND(C202/12*$B$3,0)</f>
        <v>192</v>
      </c>
      <c r="E202" s="120">
        <v>74</v>
      </c>
      <c r="F202" s="120">
        <f t="shared" si="182"/>
        <v>38.541666666666671</v>
      </c>
      <c r="G202" s="647">
        <v>783.17570592592585</v>
      </c>
      <c r="H202" s="647">
        <f t="shared" ref="H202:H207" si="186">ROUND(G202/12*$B$3,0)</f>
        <v>392</v>
      </c>
      <c r="I202" s="647">
        <v>151.49820000000003</v>
      </c>
      <c r="J202" s="122">
        <f t="shared" si="184"/>
        <v>38.647500000000008</v>
      </c>
      <c r="K202" s="79"/>
    </row>
    <row r="203" spans="1:11" ht="30" customHeight="1" x14ac:dyDescent="0.25">
      <c r="A203" s="37">
        <v>1</v>
      </c>
      <c r="B203" s="73" t="s">
        <v>84</v>
      </c>
      <c r="C203" s="186">
        <v>116</v>
      </c>
      <c r="D203" s="324">
        <f t="shared" si="185"/>
        <v>58</v>
      </c>
      <c r="E203" s="186">
        <v>0</v>
      </c>
      <c r="F203" s="186">
        <f t="shared" si="182"/>
        <v>0</v>
      </c>
      <c r="G203" s="647">
        <v>208.4752</v>
      </c>
      <c r="H203" s="647">
        <f t="shared" si="186"/>
        <v>104</v>
      </c>
      <c r="I203" s="647">
        <v>0</v>
      </c>
      <c r="J203" s="122">
        <f t="shared" si="184"/>
        <v>0</v>
      </c>
      <c r="K203" s="79"/>
    </row>
    <row r="204" spans="1:11" ht="30" customHeight="1" x14ac:dyDescent="0.25">
      <c r="A204" s="37">
        <v>1</v>
      </c>
      <c r="B204" s="241" t="s">
        <v>122</v>
      </c>
      <c r="C204" s="120">
        <f>SUM(C205)</f>
        <v>576</v>
      </c>
      <c r="D204" s="120">
        <f t="shared" ref="D204:I204" si="187">SUM(D205)</f>
        <v>288</v>
      </c>
      <c r="E204" s="120">
        <f t="shared" si="187"/>
        <v>157</v>
      </c>
      <c r="F204" s="346">
        <f t="shared" si="182"/>
        <v>54.513888888888886</v>
      </c>
      <c r="G204" s="647">
        <f t="shared" si="187"/>
        <v>845.68320000000006</v>
      </c>
      <c r="H204" s="647">
        <f t="shared" si="187"/>
        <v>423</v>
      </c>
      <c r="I204" s="647">
        <f t="shared" si="187"/>
        <v>237.39099999999999</v>
      </c>
      <c r="J204" s="741">
        <f t="shared" si="184"/>
        <v>56.120803782505909</v>
      </c>
      <c r="K204" s="79"/>
    </row>
    <row r="205" spans="1:11" ht="30" customHeight="1" x14ac:dyDescent="0.25">
      <c r="A205" s="37">
        <v>1</v>
      </c>
      <c r="B205" s="309" t="s">
        <v>118</v>
      </c>
      <c r="C205" s="344">
        <v>576</v>
      </c>
      <c r="D205" s="672">
        <f t="shared" si="185"/>
        <v>288</v>
      </c>
      <c r="E205" s="344">
        <v>157</v>
      </c>
      <c r="F205" s="186">
        <f t="shared" si="182"/>
        <v>54.513888888888886</v>
      </c>
      <c r="G205" s="647">
        <v>845.68320000000006</v>
      </c>
      <c r="H205" s="647">
        <f t="shared" si="186"/>
        <v>423</v>
      </c>
      <c r="I205" s="647">
        <v>237.39099999999999</v>
      </c>
      <c r="J205" s="741">
        <f t="shared" si="184"/>
        <v>56.120803782505909</v>
      </c>
      <c r="K205" s="79"/>
    </row>
    <row r="206" spans="1:11" s="112" customFormat="1" ht="31.5" customHeight="1" x14ac:dyDescent="0.25">
      <c r="A206" s="37">
        <v>1</v>
      </c>
      <c r="B206" s="123" t="s">
        <v>133</v>
      </c>
      <c r="C206" s="120">
        <v>1000</v>
      </c>
      <c r="D206" s="113">
        <f t="shared" si="185"/>
        <v>500</v>
      </c>
      <c r="E206" s="120">
        <v>49</v>
      </c>
      <c r="F206" s="120">
        <f t="shared" si="182"/>
        <v>9.8000000000000007</v>
      </c>
      <c r="G206" s="647">
        <v>642.88</v>
      </c>
      <c r="H206" s="647">
        <f t="shared" si="186"/>
        <v>321</v>
      </c>
      <c r="I206" s="647">
        <v>31.50112</v>
      </c>
      <c r="J206" s="122">
        <f t="shared" si="184"/>
        <v>9.8134330218068548</v>
      </c>
      <c r="K206" s="111"/>
    </row>
    <row r="207" spans="1:11" s="112" customFormat="1" ht="26.25" customHeight="1" thickBot="1" x14ac:dyDescent="0.3">
      <c r="A207" s="37">
        <v>1</v>
      </c>
      <c r="B207" s="123" t="s">
        <v>135</v>
      </c>
      <c r="C207" s="120">
        <v>200</v>
      </c>
      <c r="D207" s="764">
        <f>ROUND(C207/10*4,0)</f>
        <v>80</v>
      </c>
      <c r="E207" s="120">
        <v>49</v>
      </c>
      <c r="F207" s="120">
        <f t="shared" si="182"/>
        <v>61.250000000000007</v>
      </c>
      <c r="G207" s="647"/>
      <c r="H207" s="647">
        <f t="shared" si="186"/>
        <v>0</v>
      </c>
      <c r="I207" s="647">
        <v>31.50112</v>
      </c>
      <c r="J207" s="122"/>
      <c r="K207" s="111"/>
    </row>
    <row r="208" spans="1:11" ht="15.75" thickBot="1" x14ac:dyDescent="0.3">
      <c r="A208" s="37">
        <v>1</v>
      </c>
      <c r="B208" s="326" t="s">
        <v>3</v>
      </c>
      <c r="C208" s="661"/>
      <c r="D208" s="661"/>
      <c r="E208" s="661"/>
      <c r="F208" s="662"/>
      <c r="G208" s="663">
        <f>G204+G201+G206</f>
        <v>2480.2141059259261</v>
      </c>
      <c r="H208" s="663">
        <f t="shared" ref="H208:I208" si="188">H204+H201+H206</f>
        <v>1240</v>
      </c>
      <c r="I208" s="663">
        <f t="shared" si="188"/>
        <v>420.39032000000003</v>
      </c>
      <c r="J208" s="464">
        <f t="shared" si="184"/>
        <v>33.902445161290323</v>
      </c>
      <c r="K208" s="79"/>
    </row>
    <row r="209" spans="1:11" ht="15" customHeight="1" x14ac:dyDescent="0.25">
      <c r="A209" s="37">
        <v>1</v>
      </c>
      <c r="B209" s="8"/>
      <c r="C209" s="147"/>
      <c r="D209" s="147"/>
      <c r="E209" s="147"/>
      <c r="F209" s="147"/>
      <c r="G209" s="387"/>
      <c r="H209" s="387"/>
      <c r="I209" s="387"/>
      <c r="J209" s="146"/>
      <c r="K209" s="79"/>
    </row>
    <row r="210" spans="1:11" ht="43.5" customHeight="1" x14ac:dyDescent="0.25">
      <c r="A210" s="37">
        <v>1</v>
      </c>
      <c r="B210" s="75" t="s">
        <v>94</v>
      </c>
      <c r="C210" s="125"/>
      <c r="D210" s="125"/>
      <c r="E210" s="125"/>
      <c r="F210" s="125"/>
      <c r="G210" s="372"/>
      <c r="H210" s="372"/>
      <c r="I210" s="372"/>
      <c r="J210" s="161"/>
      <c r="K210" s="79"/>
    </row>
    <row r="211" spans="1:11" ht="26.25" customHeight="1" x14ac:dyDescent="0.25">
      <c r="A211" s="37">
        <v>1</v>
      </c>
      <c r="B211" s="241" t="s">
        <v>130</v>
      </c>
      <c r="C211" s="120">
        <f>SUM(C212:C213)</f>
        <v>572</v>
      </c>
      <c r="D211" s="120">
        <f t="shared" ref="D211" si="189">SUM(D212:D213)</f>
        <v>287</v>
      </c>
      <c r="E211" s="120">
        <f t="shared" ref="E211" si="190">SUM(E212:E213)</f>
        <v>396</v>
      </c>
      <c r="F211" s="120">
        <f>E211/D211*100</f>
        <v>137.97909407665506</v>
      </c>
      <c r="G211" s="647">
        <f>SUM(G212:G213)</f>
        <v>1136.7146362962962</v>
      </c>
      <c r="H211" s="647">
        <f t="shared" ref="H211:I211" si="191">SUM(H212:H213)</f>
        <v>569</v>
      </c>
      <c r="I211" s="647">
        <f t="shared" si="191"/>
        <v>589.24357999999995</v>
      </c>
      <c r="J211" s="120">
        <f t="shared" ref="J211:J217" si="192">I211/H211*100</f>
        <v>103.55774692442881</v>
      </c>
      <c r="K211" s="79"/>
    </row>
    <row r="212" spans="1:11" ht="30.75" customHeight="1" x14ac:dyDescent="0.25">
      <c r="A212" s="37">
        <v>1</v>
      </c>
      <c r="B212" s="73" t="s">
        <v>83</v>
      </c>
      <c r="C212" s="120">
        <v>439</v>
      </c>
      <c r="D212" s="113">
        <f t="shared" ref="D212:D216" si="193">ROUND(C212/12*$B$3,0)</f>
        <v>220</v>
      </c>
      <c r="E212" s="120">
        <v>304</v>
      </c>
      <c r="F212" s="120">
        <f>E212/D212*100</f>
        <v>138.18181818181819</v>
      </c>
      <c r="G212" s="647">
        <v>897.68703629629624</v>
      </c>
      <c r="H212" s="647">
        <f t="shared" ref="H212:H216" si="194">ROUND(G212/12*$B$3,0)</f>
        <v>449</v>
      </c>
      <c r="I212" s="647">
        <v>440.29586999999992</v>
      </c>
      <c r="J212" s="120">
        <f t="shared" si="192"/>
        <v>98.061440979955435</v>
      </c>
      <c r="K212" s="79"/>
    </row>
    <row r="213" spans="1:11" ht="33" customHeight="1" x14ac:dyDescent="0.25">
      <c r="A213" s="37">
        <v>1</v>
      </c>
      <c r="B213" s="73" t="s">
        <v>84</v>
      </c>
      <c r="C213" s="120">
        <v>133</v>
      </c>
      <c r="D213" s="113">
        <f t="shared" si="193"/>
        <v>67</v>
      </c>
      <c r="E213" s="120">
        <v>92</v>
      </c>
      <c r="F213" s="186">
        <f>E213/D213*100</f>
        <v>137.31343283582089</v>
      </c>
      <c r="G213" s="647">
        <v>239.02759999999998</v>
      </c>
      <c r="H213" s="647">
        <f t="shared" si="194"/>
        <v>120</v>
      </c>
      <c r="I213" s="647">
        <v>148.94771</v>
      </c>
      <c r="J213" s="120">
        <f t="shared" si="192"/>
        <v>124.12309166666667</v>
      </c>
      <c r="K213" s="79"/>
    </row>
    <row r="214" spans="1:11" ht="30" x14ac:dyDescent="0.25">
      <c r="A214" s="37">
        <v>1</v>
      </c>
      <c r="B214" s="241" t="s">
        <v>122</v>
      </c>
      <c r="C214" s="186">
        <f>SUM(C215)</f>
        <v>300</v>
      </c>
      <c r="D214" s="186">
        <f t="shared" ref="D214:I214" si="195">SUM(D215)</f>
        <v>150</v>
      </c>
      <c r="E214" s="186">
        <f t="shared" si="195"/>
        <v>156</v>
      </c>
      <c r="F214" s="186">
        <f t="shared" ref="F214:F216" si="196">E214/D214*100</f>
        <v>104</v>
      </c>
      <c r="G214" s="647">
        <f>SUM(G215)</f>
        <v>440.46</v>
      </c>
      <c r="H214" s="647">
        <f t="shared" si="195"/>
        <v>220</v>
      </c>
      <c r="I214" s="647">
        <f t="shared" si="195"/>
        <v>213.25505999999996</v>
      </c>
      <c r="J214" s="120">
        <f t="shared" si="192"/>
        <v>96.934118181818164</v>
      </c>
      <c r="K214" s="79"/>
    </row>
    <row r="215" spans="1:11" ht="33" customHeight="1" x14ac:dyDescent="0.25">
      <c r="A215" s="37">
        <v>1</v>
      </c>
      <c r="B215" s="309" t="s">
        <v>118</v>
      </c>
      <c r="C215" s="186">
        <v>300</v>
      </c>
      <c r="D215" s="324">
        <f t="shared" si="193"/>
        <v>150</v>
      </c>
      <c r="E215" s="346">
        <v>156</v>
      </c>
      <c r="F215" s="186">
        <f t="shared" si="196"/>
        <v>104</v>
      </c>
      <c r="G215" s="647">
        <v>440.46</v>
      </c>
      <c r="H215" s="647">
        <f t="shared" si="194"/>
        <v>220</v>
      </c>
      <c r="I215" s="647">
        <v>213.25505999999996</v>
      </c>
      <c r="J215" s="186">
        <f t="shared" si="192"/>
        <v>96.934118181818164</v>
      </c>
      <c r="K215" s="79"/>
    </row>
    <row r="216" spans="1:11" s="112" customFormat="1" ht="31.5" customHeight="1" thickBot="1" x14ac:dyDescent="0.3">
      <c r="A216" s="37">
        <v>1</v>
      </c>
      <c r="B216" s="123" t="s">
        <v>133</v>
      </c>
      <c r="C216" s="120">
        <v>1237</v>
      </c>
      <c r="D216" s="113">
        <f t="shared" si="193"/>
        <v>619</v>
      </c>
      <c r="E216" s="120">
        <v>732</v>
      </c>
      <c r="F216" s="120">
        <f t="shared" si="196"/>
        <v>118.25525040387723</v>
      </c>
      <c r="G216" s="647">
        <v>795.24256000000003</v>
      </c>
      <c r="H216" s="647">
        <f t="shared" si="194"/>
        <v>398</v>
      </c>
      <c r="I216" s="647">
        <v>470.58815999999996</v>
      </c>
      <c r="J216" s="120">
        <f t="shared" si="192"/>
        <v>118.23823115577889</v>
      </c>
      <c r="K216" s="111"/>
    </row>
    <row r="217" spans="1:11" ht="15.75" thickBot="1" x14ac:dyDescent="0.3">
      <c r="A217" s="37">
        <v>1</v>
      </c>
      <c r="B217" s="126" t="s">
        <v>3</v>
      </c>
      <c r="C217" s="464"/>
      <c r="D217" s="464"/>
      <c r="E217" s="464"/>
      <c r="F217" s="662"/>
      <c r="G217" s="675">
        <f>G214+G211+G216</f>
        <v>2372.4171962962964</v>
      </c>
      <c r="H217" s="675">
        <f t="shared" ref="H217:I217" si="197">H214+H211+H216</f>
        <v>1187</v>
      </c>
      <c r="I217" s="675">
        <f t="shared" si="197"/>
        <v>1273.0867999999998</v>
      </c>
      <c r="J217" s="464">
        <f t="shared" si="192"/>
        <v>107.25246840775063</v>
      </c>
      <c r="K217" s="79"/>
    </row>
    <row r="218" spans="1:11" ht="15" customHeight="1" x14ac:dyDescent="0.25">
      <c r="A218" s="37">
        <v>1</v>
      </c>
      <c r="B218" s="83"/>
      <c r="C218" s="150"/>
      <c r="D218" s="150"/>
      <c r="E218" s="150"/>
      <c r="F218" s="149"/>
      <c r="G218" s="382"/>
      <c r="H218" s="382"/>
      <c r="I218" s="382"/>
      <c r="J218" s="150"/>
      <c r="K218" s="79"/>
    </row>
    <row r="219" spans="1:11" ht="29.25" customHeight="1" x14ac:dyDescent="0.25">
      <c r="A219" s="37">
        <v>1</v>
      </c>
      <c r="B219" s="742" t="s">
        <v>95</v>
      </c>
      <c r="C219" s="743"/>
      <c r="D219" s="743"/>
      <c r="E219" s="743"/>
      <c r="F219" s="744"/>
      <c r="G219" s="487"/>
      <c r="H219" s="487"/>
      <c r="I219" s="487"/>
      <c r="J219" s="151"/>
      <c r="K219" s="79"/>
    </row>
    <row r="220" spans="1:11" ht="30.75" customHeight="1" x14ac:dyDescent="0.25">
      <c r="A220" s="37">
        <v>1</v>
      </c>
      <c r="B220" s="241" t="s">
        <v>130</v>
      </c>
      <c r="C220" s="120">
        <f>SUM(C221:C224)</f>
        <v>5800</v>
      </c>
      <c r="D220" s="120">
        <f t="shared" ref="D220:E220" si="198">SUM(D221:D224)</f>
        <v>2901</v>
      </c>
      <c r="E220" s="120">
        <f t="shared" si="198"/>
        <v>3738</v>
      </c>
      <c r="F220" s="120">
        <f>E220/D220*100</f>
        <v>128.85211995863494</v>
      </c>
      <c r="G220" s="647">
        <f>SUM(G221:G224)</f>
        <v>11747.98090148148</v>
      </c>
      <c r="H220" s="647">
        <f t="shared" ref="H220:I220" si="199">SUM(H221:H224)</f>
        <v>5874</v>
      </c>
      <c r="I220" s="647">
        <f t="shared" si="199"/>
        <v>6490.6348799999996</v>
      </c>
      <c r="J220" s="120">
        <f t="shared" ref="J220:J232" si="200">I220/H220*100</f>
        <v>110.49769969356487</v>
      </c>
      <c r="K220" s="79"/>
    </row>
    <row r="221" spans="1:11" ht="38.1" customHeight="1" x14ac:dyDescent="0.25">
      <c r="A221" s="37">
        <v>1</v>
      </c>
      <c r="B221" s="73" t="s">
        <v>83</v>
      </c>
      <c r="C221" s="120">
        <v>4409</v>
      </c>
      <c r="D221" s="113">
        <f t="shared" ref="D221:D231" si="201">ROUND(C221/12*$B$3,0)</f>
        <v>2205</v>
      </c>
      <c r="E221" s="120">
        <v>2492</v>
      </c>
      <c r="F221" s="120">
        <f>E221/D221*100</f>
        <v>113.01587301587301</v>
      </c>
      <c r="G221" s="647">
        <v>9015.7224214814814</v>
      </c>
      <c r="H221" s="647">
        <f t="shared" ref="H221:H231" si="202">ROUND(G221/12*$B$3,0)</f>
        <v>4508</v>
      </c>
      <c r="I221" s="647">
        <v>4188.1668299999992</v>
      </c>
      <c r="J221" s="120">
        <f t="shared" si="200"/>
        <v>92.905209183673449</v>
      </c>
      <c r="K221" s="79"/>
    </row>
    <row r="222" spans="1:11" ht="38.1" customHeight="1" x14ac:dyDescent="0.25">
      <c r="A222" s="37">
        <v>1</v>
      </c>
      <c r="B222" s="73" t="s">
        <v>84</v>
      </c>
      <c r="C222" s="120">
        <v>1323</v>
      </c>
      <c r="D222" s="113">
        <f t="shared" si="201"/>
        <v>662</v>
      </c>
      <c r="E222" s="120">
        <v>1223</v>
      </c>
      <c r="F222" s="120">
        <f>E222/D222*100</f>
        <v>184.74320241691845</v>
      </c>
      <c r="G222" s="647">
        <v>2377.6956</v>
      </c>
      <c r="H222" s="647">
        <f t="shared" si="202"/>
        <v>1189</v>
      </c>
      <c r="I222" s="647">
        <v>2182.5423700000001</v>
      </c>
      <c r="J222" s="120">
        <f t="shared" si="200"/>
        <v>183.56117493692179</v>
      </c>
      <c r="K222" s="79"/>
    </row>
    <row r="223" spans="1:11" ht="44.25" customHeight="1" x14ac:dyDescent="0.25">
      <c r="A223" s="37">
        <v>1</v>
      </c>
      <c r="B223" s="73" t="s">
        <v>124</v>
      </c>
      <c r="C223" s="120"/>
      <c r="D223" s="113">
        <f t="shared" si="201"/>
        <v>0</v>
      </c>
      <c r="E223" s="120"/>
      <c r="F223" s="120"/>
      <c r="G223" s="647"/>
      <c r="H223" s="647">
        <f t="shared" si="202"/>
        <v>0</v>
      </c>
      <c r="I223" s="647"/>
      <c r="J223" s="120" t="e">
        <f t="shared" si="200"/>
        <v>#DIV/0!</v>
      </c>
      <c r="K223" s="79"/>
    </row>
    <row r="224" spans="1:11" ht="38.1" customHeight="1" x14ac:dyDescent="0.25">
      <c r="A224" s="37">
        <v>1</v>
      </c>
      <c r="B224" s="73" t="s">
        <v>125</v>
      </c>
      <c r="C224" s="120">
        <v>68</v>
      </c>
      <c r="D224" s="113">
        <f t="shared" si="201"/>
        <v>34</v>
      </c>
      <c r="E224" s="120">
        <v>23</v>
      </c>
      <c r="F224" s="120">
        <f t="shared" ref="F224:F231" si="203">E224/D224*100</f>
        <v>67.64705882352942</v>
      </c>
      <c r="G224" s="647">
        <v>354.56288000000001</v>
      </c>
      <c r="H224" s="647">
        <f t="shared" si="202"/>
        <v>177</v>
      </c>
      <c r="I224" s="647">
        <v>119.92568</v>
      </c>
      <c r="J224" s="120">
        <f t="shared" si="200"/>
        <v>67.754621468926558</v>
      </c>
      <c r="K224" s="79"/>
    </row>
    <row r="225" spans="1:11" ht="47.25" customHeight="1" x14ac:dyDescent="0.25">
      <c r="A225" s="37">
        <v>1</v>
      </c>
      <c r="B225" s="241" t="s">
        <v>122</v>
      </c>
      <c r="C225" s="120">
        <f>SUM(C226:C230)</f>
        <v>13879</v>
      </c>
      <c r="D225" s="120">
        <f>SUM(D226:D230)</f>
        <v>6940</v>
      </c>
      <c r="E225" s="120">
        <f t="shared" ref="E225:I225" si="204">SUM(E226:E230)</f>
        <v>4008</v>
      </c>
      <c r="F225" s="120">
        <f t="shared" si="203"/>
        <v>57.752161383285305</v>
      </c>
      <c r="G225" s="647">
        <f>SUM(G226:G230)</f>
        <v>21383.571619999999</v>
      </c>
      <c r="H225" s="647">
        <f t="shared" si="204"/>
        <v>10691</v>
      </c>
      <c r="I225" s="647">
        <f t="shared" si="204"/>
        <v>6339.5680900000007</v>
      </c>
      <c r="J225" s="120">
        <f t="shared" si="200"/>
        <v>59.298176877747643</v>
      </c>
      <c r="K225" s="79"/>
    </row>
    <row r="226" spans="1:11" ht="30" x14ac:dyDescent="0.25">
      <c r="A226" s="37">
        <v>1</v>
      </c>
      <c r="B226" s="73" t="s">
        <v>118</v>
      </c>
      <c r="C226" s="120">
        <v>6500</v>
      </c>
      <c r="D226" s="113">
        <f t="shared" si="201"/>
        <v>3250</v>
      </c>
      <c r="E226" s="120">
        <v>1844</v>
      </c>
      <c r="F226" s="120">
        <f t="shared" si="203"/>
        <v>56.738461538461536</v>
      </c>
      <c r="G226" s="647">
        <v>9543.2999999999993</v>
      </c>
      <c r="H226" s="647">
        <f t="shared" si="202"/>
        <v>4772</v>
      </c>
      <c r="I226" s="647">
        <v>2615.0827000000004</v>
      </c>
      <c r="J226" s="120">
        <f t="shared" si="200"/>
        <v>54.800559513830684</v>
      </c>
      <c r="K226" s="79"/>
    </row>
    <row r="227" spans="1:11" ht="45" customHeight="1" x14ac:dyDescent="0.25">
      <c r="A227" s="37">
        <v>1</v>
      </c>
      <c r="B227" s="73" t="s">
        <v>128</v>
      </c>
      <c r="C227" s="120">
        <v>3800</v>
      </c>
      <c r="D227" s="113">
        <f t="shared" si="201"/>
        <v>1900</v>
      </c>
      <c r="E227" s="120">
        <v>752</v>
      </c>
      <c r="F227" s="120">
        <f t="shared" si="203"/>
        <v>39.578947368421055</v>
      </c>
      <c r="G227" s="647">
        <v>8500.1736199999996</v>
      </c>
      <c r="H227" s="647">
        <f t="shared" si="202"/>
        <v>4250</v>
      </c>
      <c r="I227" s="647">
        <v>2535.6069700000003</v>
      </c>
      <c r="J227" s="120">
        <f t="shared" si="200"/>
        <v>59.661340470588243</v>
      </c>
      <c r="K227" s="79"/>
    </row>
    <row r="228" spans="1:11" ht="45" customHeight="1" x14ac:dyDescent="0.25">
      <c r="A228" s="37">
        <v>1</v>
      </c>
      <c r="B228" s="73" t="s">
        <v>119</v>
      </c>
      <c r="C228" s="120">
        <v>2479</v>
      </c>
      <c r="D228" s="113">
        <f t="shared" si="201"/>
        <v>1240</v>
      </c>
      <c r="E228" s="120">
        <v>828</v>
      </c>
      <c r="F228" s="120">
        <f t="shared" si="203"/>
        <v>66.774193548387089</v>
      </c>
      <c r="G228" s="647">
        <v>2084.8389999999999</v>
      </c>
      <c r="H228" s="647">
        <f t="shared" si="202"/>
        <v>1042</v>
      </c>
      <c r="I228" s="647">
        <v>694.93227000000002</v>
      </c>
      <c r="J228" s="120">
        <f t="shared" si="200"/>
        <v>66.692156429942415</v>
      </c>
      <c r="K228" s="79"/>
    </row>
    <row r="229" spans="1:11" ht="38.1" customHeight="1" x14ac:dyDescent="0.25">
      <c r="A229" s="37">
        <v>1</v>
      </c>
      <c r="B229" s="73" t="s">
        <v>86</v>
      </c>
      <c r="C229" s="120">
        <v>200</v>
      </c>
      <c r="D229" s="113">
        <f t="shared" si="201"/>
        <v>100</v>
      </c>
      <c r="E229" s="113">
        <v>46</v>
      </c>
      <c r="F229" s="120">
        <f t="shared" si="203"/>
        <v>46</v>
      </c>
      <c r="G229" s="647">
        <v>684.74</v>
      </c>
      <c r="H229" s="647">
        <f t="shared" si="202"/>
        <v>342</v>
      </c>
      <c r="I229" s="647">
        <v>152.90256999999997</v>
      </c>
      <c r="J229" s="120">
        <f t="shared" si="200"/>
        <v>44.708353801169579</v>
      </c>
      <c r="K229" s="79"/>
    </row>
    <row r="230" spans="1:11" ht="38.1" customHeight="1" x14ac:dyDescent="0.25">
      <c r="A230" s="37">
        <v>1</v>
      </c>
      <c r="B230" s="309" t="s">
        <v>87</v>
      </c>
      <c r="C230" s="186">
        <v>900</v>
      </c>
      <c r="D230" s="324">
        <f t="shared" si="201"/>
        <v>450</v>
      </c>
      <c r="E230" s="324">
        <v>538</v>
      </c>
      <c r="F230" s="186">
        <f t="shared" si="203"/>
        <v>119.55555555555554</v>
      </c>
      <c r="G230" s="647">
        <v>570.51900000000001</v>
      </c>
      <c r="H230" s="647">
        <f t="shared" si="202"/>
        <v>285</v>
      </c>
      <c r="I230" s="647">
        <v>341.04358000000002</v>
      </c>
      <c r="J230" s="186">
        <f t="shared" si="200"/>
        <v>119.66441403508772</v>
      </c>
      <c r="K230" s="79"/>
    </row>
    <row r="231" spans="1:11" s="112" customFormat="1" ht="31.5" customHeight="1" thickBot="1" x14ac:dyDescent="0.3">
      <c r="A231" s="37">
        <v>1</v>
      </c>
      <c r="B231" s="123" t="s">
        <v>133</v>
      </c>
      <c r="C231" s="120">
        <v>16048</v>
      </c>
      <c r="D231" s="113">
        <f t="shared" si="201"/>
        <v>8024</v>
      </c>
      <c r="E231" s="120">
        <v>8070</v>
      </c>
      <c r="F231" s="120">
        <f t="shared" si="203"/>
        <v>100.57328015952143</v>
      </c>
      <c r="G231" s="647">
        <v>10316.938239999999</v>
      </c>
      <c r="H231" s="647">
        <f t="shared" si="202"/>
        <v>5158</v>
      </c>
      <c r="I231" s="647">
        <v>5136.0755599999993</v>
      </c>
      <c r="J231" s="120">
        <f t="shared" si="200"/>
        <v>99.574943001163234</v>
      </c>
      <c r="K231" s="111"/>
    </row>
    <row r="232" spans="1:11" ht="15.75" thickBot="1" x14ac:dyDescent="0.3">
      <c r="A232" s="37">
        <v>1</v>
      </c>
      <c r="B232" s="117" t="s">
        <v>3</v>
      </c>
      <c r="C232" s="464"/>
      <c r="D232" s="464"/>
      <c r="E232" s="464"/>
      <c r="F232" s="662"/>
      <c r="G232" s="703">
        <f>G225+G220+G231</f>
        <v>43448.490761481473</v>
      </c>
      <c r="H232" s="703">
        <f t="shared" ref="H232:I232" si="205">H225+H220+H231</f>
        <v>21723</v>
      </c>
      <c r="I232" s="703">
        <f t="shared" si="205"/>
        <v>17966.27853</v>
      </c>
      <c r="J232" s="464">
        <f t="shared" si="200"/>
        <v>82.706249274962019</v>
      </c>
      <c r="K232" s="79"/>
    </row>
    <row r="233" spans="1:11" ht="15" customHeight="1" x14ac:dyDescent="0.25">
      <c r="A233" s="37">
        <v>1</v>
      </c>
      <c r="B233" s="80"/>
      <c r="C233" s="110"/>
      <c r="D233" s="110"/>
      <c r="E233" s="110"/>
      <c r="F233" s="468"/>
      <c r="G233" s="373"/>
      <c r="H233" s="373"/>
      <c r="I233" s="373"/>
      <c r="J233" s="110"/>
      <c r="K233" s="79"/>
    </row>
    <row r="234" spans="1:11" ht="29.25" customHeight="1" x14ac:dyDescent="0.25">
      <c r="A234" s="37">
        <v>1</v>
      </c>
      <c r="B234" s="75" t="s">
        <v>96</v>
      </c>
      <c r="C234" s="125"/>
      <c r="D234" s="125"/>
      <c r="E234" s="125"/>
      <c r="F234" s="125"/>
      <c r="G234" s="372"/>
      <c r="H234" s="372"/>
      <c r="I234" s="372"/>
      <c r="J234" s="161"/>
      <c r="K234" s="79"/>
    </row>
    <row r="235" spans="1:11" ht="30" x14ac:dyDescent="0.25">
      <c r="A235" s="37">
        <v>1</v>
      </c>
      <c r="B235" s="241" t="s">
        <v>130</v>
      </c>
      <c r="C235" s="120">
        <f>SUM(C236:C237)</f>
        <v>1404</v>
      </c>
      <c r="D235" s="120">
        <f t="shared" ref="D235" si="206">SUM(D236:D237)</f>
        <v>702</v>
      </c>
      <c r="E235" s="120">
        <f t="shared" ref="E235" si="207">SUM(E236:E237)</f>
        <v>208</v>
      </c>
      <c r="F235" s="120">
        <f>E235/D235*100</f>
        <v>29.629629629629626</v>
      </c>
      <c r="G235" s="372">
        <f>SUM(G236:G237)</f>
        <v>2789.7350192592589</v>
      </c>
      <c r="H235" s="372">
        <f t="shared" ref="H235:I235" si="208">SUM(H236:H237)</f>
        <v>1395</v>
      </c>
      <c r="I235" s="372">
        <f t="shared" si="208"/>
        <v>262.40454999999997</v>
      </c>
      <c r="J235" s="120">
        <f t="shared" ref="J235:J241" si="209">I235/H235*100</f>
        <v>18.810362007168457</v>
      </c>
      <c r="K235" s="79"/>
    </row>
    <row r="236" spans="1:11" ht="30" x14ac:dyDescent="0.25">
      <c r="A236" s="37">
        <v>1</v>
      </c>
      <c r="B236" s="73" t="s">
        <v>83</v>
      </c>
      <c r="C236" s="120">
        <v>1076</v>
      </c>
      <c r="D236" s="113">
        <f t="shared" ref="D236:D240" si="210">ROUND(C236/12*$B$3,0)</f>
        <v>538</v>
      </c>
      <c r="E236" s="120">
        <v>201</v>
      </c>
      <c r="F236" s="120">
        <f>E236/D236*100</f>
        <v>37.360594795539029</v>
      </c>
      <c r="G236" s="372">
        <v>2200.2534192592589</v>
      </c>
      <c r="H236" s="372">
        <f t="shared" ref="H236:H240" si="211">ROUND(G236/12*$B$3,0)</f>
        <v>1100</v>
      </c>
      <c r="I236" s="372">
        <v>247.80895999999998</v>
      </c>
      <c r="J236" s="120">
        <f t="shared" si="209"/>
        <v>22.528087272727269</v>
      </c>
      <c r="K236" s="79"/>
    </row>
    <row r="237" spans="1:11" ht="30" x14ac:dyDescent="0.25">
      <c r="A237" s="37">
        <v>1</v>
      </c>
      <c r="B237" s="73" t="s">
        <v>84</v>
      </c>
      <c r="C237" s="120">
        <v>328</v>
      </c>
      <c r="D237" s="113">
        <f t="shared" si="210"/>
        <v>164</v>
      </c>
      <c r="E237" s="120">
        <v>7</v>
      </c>
      <c r="F237" s="120">
        <f>E237/D237*100</f>
        <v>4.2682926829268295</v>
      </c>
      <c r="G237" s="388">
        <v>589.48159999999996</v>
      </c>
      <c r="H237" s="372">
        <f t="shared" si="211"/>
        <v>295</v>
      </c>
      <c r="I237" s="388">
        <v>14.59559</v>
      </c>
      <c r="J237" s="120">
        <f t="shared" si="209"/>
        <v>4.9476576271186445</v>
      </c>
      <c r="K237" s="79"/>
    </row>
    <row r="238" spans="1:11" ht="30" x14ac:dyDescent="0.25">
      <c r="A238" s="37">
        <v>1</v>
      </c>
      <c r="B238" s="241" t="s">
        <v>122</v>
      </c>
      <c r="C238" s="186">
        <f>SUM(C239)</f>
        <v>386</v>
      </c>
      <c r="D238" s="186">
        <f t="shared" ref="D238:I238" si="212">SUM(D239)</f>
        <v>193</v>
      </c>
      <c r="E238" s="186">
        <f t="shared" si="212"/>
        <v>29</v>
      </c>
      <c r="F238" s="120">
        <f t="shared" ref="F238:F240" si="213">E238/D238*100</f>
        <v>15.025906735751295</v>
      </c>
      <c r="G238" s="388">
        <f>SUM(G239)</f>
        <v>566.72520000000009</v>
      </c>
      <c r="H238" s="388">
        <f t="shared" si="212"/>
        <v>283</v>
      </c>
      <c r="I238" s="388">
        <f t="shared" si="212"/>
        <v>40.917919999999995</v>
      </c>
      <c r="J238" s="388">
        <f t="shared" si="209"/>
        <v>14.458628975265016</v>
      </c>
      <c r="K238" s="79"/>
    </row>
    <row r="239" spans="1:11" ht="30" x14ac:dyDescent="0.25">
      <c r="A239" s="37">
        <v>1</v>
      </c>
      <c r="B239" s="309" t="s">
        <v>118</v>
      </c>
      <c r="C239" s="186">
        <v>386</v>
      </c>
      <c r="D239" s="324">
        <f t="shared" si="210"/>
        <v>193</v>
      </c>
      <c r="E239" s="186">
        <v>29</v>
      </c>
      <c r="F239" s="186">
        <f t="shared" si="213"/>
        <v>15.025906735751295</v>
      </c>
      <c r="G239" s="388">
        <v>566.72520000000009</v>
      </c>
      <c r="H239" s="388">
        <f t="shared" si="211"/>
        <v>283</v>
      </c>
      <c r="I239" s="388">
        <v>40.917919999999995</v>
      </c>
      <c r="J239" s="388">
        <f t="shared" si="209"/>
        <v>14.458628975265016</v>
      </c>
      <c r="K239" s="79"/>
    </row>
    <row r="240" spans="1:11" s="112" customFormat="1" ht="31.5" customHeight="1" thickBot="1" x14ac:dyDescent="0.3">
      <c r="A240" s="37">
        <v>1</v>
      </c>
      <c r="B240" s="123" t="s">
        <v>133</v>
      </c>
      <c r="C240" s="120">
        <v>2400</v>
      </c>
      <c r="D240" s="113">
        <f t="shared" si="210"/>
        <v>1200</v>
      </c>
      <c r="E240" s="120">
        <v>691</v>
      </c>
      <c r="F240" s="120">
        <f t="shared" si="213"/>
        <v>57.583333333333329</v>
      </c>
      <c r="G240" s="647">
        <v>1542.912</v>
      </c>
      <c r="H240" s="647">
        <f t="shared" si="211"/>
        <v>771</v>
      </c>
      <c r="I240" s="647">
        <v>441.65856000000002</v>
      </c>
      <c r="J240" s="122">
        <f t="shared" si="209"/>
        <v>57.283859922178991</v>
      </c>
      <c r="K240" s="111"/>
    </row>
    <row r="241" spans="1:11" ht="15.75" thickBot="1" x14ac:dyDescent="0.3">
      <c r="A241" s="37">
        <v>1</v>
      </c>
      <c r="B241" s="126" t="s">
        <v>3</v>
      </c>
      <c r="C241" s="464"/>
      <c r="D241" s="464"/>
      <c r="E241" s="464"/>
      <c r="F241" s="662"/>
      <c r="G241" s="675">
        <f>G235+G238+G240</f>
        <v>4899.3722192592595</v>
      </c>
      <c r="H241" s="675">
        <f t="shared" ref="H241:I241" si="214">H235+H238+H240</f>
        <v>2449</v>
      </c>
      <c r="I241" s="675">
        <f t="shared" si="214"/>
        <v>744.98102999999992</v>
      </c>
      <c r="J241" s="464">
        <f t="shared" si="209"/>
        <v>30.419805226623108</v>
      </c>
      <c r="K241" s="79"/>
    </row>
    <row r="242" spans="1:11" ht="15" customHeight="1" x14ac:dyDescent="0.25">
      <c r="A242" s="37">
        <v>1</v>
      </c>
      <c r="B242" s="83"/>
      <c r="C242" s="121"/>
      <c r="D242" s="121"/>
      <c r="E242" s="121"/>
      <c r="F242" s="686"/>
      <c r="G242" s="385"/>
      <c r="H242" s="385"/>
      <c r="I242" s="385"/>
      <c r="J242" s="683"/>
      <c r="K242" s="79"/>
    </row>
    <row r="243" spans="1:11" ht="38.25" customHeight="1" x14ac:dyDescent="0.25">
      <c r="A243" s="37">
        <v>1</v>
      </c>
      <c r="B243" s="200" t="s">
        <v>97</v>
      </c>
      <c r="C243" s="120"/>
      <c r="D243" s="120"/>
      <c r="E243" s="120"/>
      <c r="F243" s="120"/>
      <c r="G243" s="376"/>
      <c r="H243" s="376"/>
      <c r="I243" s="376"/>
      <c r="J243" s="120"/>
      <c r="K243" s="79"/>
    </row>
    <row r="244" spans="1:11" ht="30" x14ac:dyDescent="0.25">
      <c r="A244" s="37">
        <v>1</v>
      </c>
      <c r="B244" s="241" t="s">
        <v>130</v>
      </c>
      <c r="C244" s="120">
        <f>SUM(C245:C246)</f>
        <v>1063</v>
      </c>
      <c r="D244" s="120">
        <f t="shared" ref="D244" si="215">SUM(D245:D246)</f>
        <v>532</v>
      </c>
      <c r="E244" s="120">
        <f t="shared" ref="E244" si="216">SUM(E245:E246)</f>
        <v>289</v>
      </c>
      <c r="F244" s="120">
        <f>E244/D244*100</f>
        <v>54.323308270676698</v>
      </c>
      <c r="G244" s="647">
        <f>SUM(G245:G246)</f>
        <v>2112.2544259259257</v>
      </c>
      <c r="H244" s="647">
        <f t="shared" ref="H244:I244" si="217">SUM(H245:H246)</f>
        <v>1056</v>
      </c>
      <c r="I244" s="647">
        <f t="shared" si="217"/>
        <v>409.61047000000008</v>
      </c>
      <c r="J244" s="122">
        <f t="shared" ref="J244:J250" si="218">I244/H244*100</f>
        <v>38.788870265151523</v>
      </c>
      <c r="K244" s="79"/>
    </row>
    <row r="245" spans="1:11" ht="30" x14ac:dyDescent="0.25">
      <c r="A245" s="37">
        <v>1</v>
      </c>
      <c r="B245" s="73" t="s">
        <v>83</v>
      </c>
      <c r="C245" s="120">
        <v>815</v>
      </c>
      <c r="D245" s="113">
        <f t="shared" ref="D245:D249" si="219">ROUND(C245/12*$B$3,0)</f>
        <v>408</v>
      </c>
      <c r="E245" s="120">
        <v>269</v>
      </c>
      <c r="F245" s="120">
        <f>E245/D245*100</f>
        <v>65.931372549019613</v>
      </c>
      <c r="G245" s="647">
        <v>1666.5488259259259</v>
      </c>
      <c r="H245" s="647">
        <f t="shared" ref="H245:H248" si="220">ROUND(G245/12*$B$3,0)</f>
        <v>833</v>
      </c>
      <c r="I245" s="647">
        <v>377.23518000000007</v>
      </c>
      <c r="J245" s="122">
        <f t="shared" si="218"/>
        <v>45.286336134453791</v>
      </c>
      <c r="K245" s="79"/>
    </row>
    <row r="246" spans="1:11" ht="30" x14ac:dyDescent="0.25">
      <c r="A246" s="37">
        <v>1</v>
      </c>
      <c r="B246" s="73" t="s">
        <v>84</v>
      </c>
      <c r="C246" s="120">
        <v>248</v>
      </c>
      <c r="D246" s="113">
        <f t="shared" si="219"/>
        <v>124</v>
      </c>
      <c r="E246" s="120">
        <v>20</v>
      </c>
      <c r="F246" s="120">
        <f>E246/D246*100</f>
        <v>16.129032258064516</v>
      </c>
      <c r="G246" s="647">
        <v>445.7056</v>
      </c>
      <c r="H246" s="647">
        <f t="shared" si="220"/>
        <v>223</v>
      </c>
      <c r="I246" s="647">
        <v>32.375290000000007</v>
      </c>
      <c r="J246" s="122">
        <f t="shared" si="218"/>
        <v>14.518067264573995</v>
      </c>
      <c r="K246" s="79"/>
    </row>
    <row r="247" spans="1:11" ht="30" x14ac:dyDescent="0.25">
      <c r="A247" s="37">
        <v>1</v>
      </c>
      <c r="B247" s="241" t="s">
        <v>122</v>
      </c>
      <c r="C247" s="186">
        <f>SUM(C248)</f>
        <v>600</v>
      </c>
      <c r="D247" s="186">
        <f t="shared" ref="D247:I247" si="221">SUM(D248)</f>
        <v>300</v>
      </c>
      <c r="E247" s="186">
        <f t="shared" si="221"/>
        <v>90</v>
      </c>
      <c r="F247" s="120">
        <f t="shared" ref="F247:F249" si="222">E247/D247*100</f>
        <v>30</v>
      </c>
      <c r="G247" s="647">
        <f>SUM(G248)</f>
        <v>880.92</v>
      </c>
      <c r="H247" s="647">
        <f t="shared" si="221"/>
        <v>440</v>
      </c>
      <c r="I247" s="647">
        <f t="shared" si="221"/>
        <v>143.63069999999999</v>
      </c>
      <c r="J247" s="122">
        <f t="shared" si="218"/>
        <v>32.643340909090909</v>
      </c>
      <c r="K247" s="79"/>
    </row>
    <row r="248" spans="1:11" ht="30" x14ac:dyDescent="0.25">
      <c r="A248" s="37">
        <v>1</v>
      </c>
      <c r="B248" s="309" t="s">
        <v>118</v>
      </c>
      <c r="C248" s="186">
        <v>600</v>
      </c>
      <c r="D248" s="324">
        <f t="shared" si="219"/>
        <v>300</v>
      </c>
      <c r="E248" s="186">
        <v>90</v>
      </c>
      <c r="F248" s="186">
        <f t="shared" si="222"/>
        <v>30</v>
      </c>
      <c r="G248" s="647">
        <v>880.92</v>
      </c>
      <c r="H248" s="647">
        <f t="shared" si="220"/>
        <v>440</v>
      </c>
      <c r="I248" s="647">
        <v>143.63069999999999</v>
      </c>
      <c r="J248" s="653">
        <f t="shared" si="218"/>
        <v>32.643340909090909</v>
      </c>
      <c r="K248" s="79"/>
    </row>
    <row r="249" spans="1:11" s="112" customFormat="1" ht="31.5" customHeight="1" thickBot="1" x14ac:dyDescent="0.3">
      <c r="A249" s="37">
        <v>1</v>
      </c>
      <c r="B249" s="123" t="s">
        <v>133</v>
      </c>
      <c r="C249" s="120">
        <v>1800</v>
      </c>
      <c r="D249" s="113">
        <f t="shared" si="219"/>
        <v>900</v>
      </c>
      <c r="E249" s="120">
        <v>137</v>
      </c>
      <c r="F249" s="120">
        <f t="shared" si="222"/>
        <v>15.222222222222223</v>
      </c>
      <c r="G249" s="647">
        <v>1157.184</v>
      </c>
      <c r="H249" s="647">
        <f>ROUND(G249/12*$B$3,0)</f>
        <v>579</v>
      </c>
      <c r="I249" s="647">
        <v>88.074560000000005</v>
      </c>
      <c r="J249" s="122">
        <f t="shared" si="218"/>
        <v>15.21149568221071</v>
      </c>
      <c r="K249" s="111"/>
    </row>
    <row r="250" spans="1:11" ht="15.75" thickBot="1" x14ac:dyDescent="0.3">
      <c r="A250" s="37">
        <v>1</v>
      </c>
      <c r="B250" s="316" t="s">
        <v>3</v>
      </c>
      <c r="C250" s="367"/>
      <c r="D250" s="367"/>
      <c r="E250" s="367"/>
      <c r="F250" s="366"/>
      <c r="G250" s="418">
        <f>G244+G247+G249</f>
        <v>4150.358425925926</v>
      </c>
      <c r="H250" s="418">
        <f t="shared" ref="H250:I250" si="223">H244+H247+H249</f>
        <v>2075</v>
      </c>
      <c r="I250" s="418">
        <f t="shared" si="223"/>
        <v>641.31573000000003</v>
      </c>
      <c r="J250" s="367">
        <f t="shared" si="218"/>
        <v>30.906782168674702</v>
      </c>
      <c r="K250" s="79"/>
    </row>
    <row r="251" spans="1:11" ht="15" customHeight="1" thickBot="1" x14ac:dyDescent="0.3">
      <c r="A251" s="37">
        <v>1</v>
      </c>
      <c r="B251" s="83"/>
      <c r="C251" s="85"/>
      <c r="D251" s="85"/>
      <c r="E251" s="121"/>
      <c r="F251" s="53"/>
      <c r="G251" s="420"/>
      <c r="H251" s="420"/>
      <c r="I251" s="385"/>
      <c r="J251" s="70"/>
      <c r="K251" s="79"/>
    </row>
    <row r="252" spans="1:11" ht="15" customHeight="1" x14ac:dyDescent="0.25">
      <c r="A252" s="37">
        <v>1</v>
      </c>
      <c r="B252" s="302" t="s">
        <v>36</v>
      </c>
      <c r="C252" s="303"/>
      <c r="D252" s="303"/>
      <c r="E252" s="304"/>
      <c r="F252" s="303"/>
      <c r="G252" s="421"/>
      <c r="H252" s="421"/>
      <c r="I252" s="389"/>
      <c r="J252" s="303"/>
      <c r="K252" s="79"/>
    </row>
    <row r="253" spans="1:11" s="112" customFormat="1" ht="33.75" customHeight="1" x14ac:dyDescent="0.25">
      <c r="A253" s="37">
        <v>1</v>
      </c>
      <c r="B253" s="499" t="s">
        <v>130</v>
      </c>
      <c r="C253" s="336">
        <f>SUM(C244,C235,C220,C211,C201,C189,C177,C167,C157,C148,C133,C123,C108,C93,C84,C75,C66,C53,C30,C41)</f>
        <v>117575</v>
      </c>
      <c r="D253" s="336">
        <f>SUM(D244,D235,D220,D211,D201,D189,D177,D167,D157,D148,D133,D123,D108,D93,D84,D75,D66,D53,D30,D41)</f>
        <v>58798</v>
      </c>
      <c r="E253" s="336">
        <f>SUM(E244,E235,E220,E211,E201,E189,E177,E167,E157,E148,E133,E123,E108,E93,E84,E75,E66,E53,E30,E41)</f>
        <v>64651</v>
      </c>
      <c r="F253" s="317">
        <f t="shared" ref="F253:F266" si="224">E253/D253*100</f>
        <v>109.95442021837478</v>
      </c>
      <c r="G253" s="493">
        <f>SUM(G244,G235,G220,G211,G201,G189,G177,G167,G157,G148,G133,G123,G108,G93,G84,G75,G66,G53,G41,G30)</f>
        <v>238223.80485333333</v>
      </c>
      <c r="H253" s="493">
        <f>SUM(H244,H235,H220,H211,H201,H189,H177,H167,H157,H148,H133,H123,H108,H93,H84,H75,H66,H53,H41,H30)</f>
        <v>119112</v>
      </c>
      <c r="I253" s="493">
        <f>SUM(I244,I235,I220,I211,I201,I189,I177,I167,I157,I148,I133,I123,I108,I93,I84,I75,I66,I53,I41,I30)</f>
        <v>128912.08361000002</v>
      </c>
      <c r="J253" s="493">
        <f t="shared" ref="J253:J267" si="225">I253/H253*100</f>
        <v>108.22762073510648</v>
      </c>
      <c r="K253" s="111"/>
    </row>
    <row r="254" spans="1:11" s="112" customFormat="1" ht="30" customHeight="1" x14ac:dyDescent="0.25">
      <c r="A254" s="37">
        <v>1</v>
      </c>
      <c r="B254" s="318" t="s">
        <v>83</v>
      </c>
      <c r="C254" s="336">
        <f>SUM(C245,C236,C221,C212,C202,C149,C134,C124,C109,C94,C85,C76,C67,C31)</f>
        <v>89172</v>
      </c>
      <c r="D254" s="336">
        <f>SUM(D245,D236,D221,D212,D202,D149,D134,D124,D109,D94,D85,D76,D67,D31)</f>
        <v>44589</v>
      </c>
      <c r="E254" s="336">
        <f>SUM(E245,E236,E221,E212,E202,E149,E134,E124,E109,E94,E85,E76,E67,E31)</f>
        <v>47358</v>
      </c>
      <c r="F254" s="317">
        <f t="shared" si="224"/>
        <v>106.21005180649937</v>
      </c>
      <c r="G254" s="493">
        <f t="shared" ref="G254:I255" si="226">SUM(G245,G236,G221,G212,G202,G149,G134,G124,G109,G94,G85,G76,G67,G31)</f>
        <v>182342.93485333334</v>
      </c>
      <c r="H254" s="493">
        <f t="shared" si="226"/>
        <v>91171</v>
      </c>
      <c r="I254" s="493">
        <f t="shared" si="226"/>
        <v>90955.456390000007</v>
      </c>
      <c r="J254" s="493">
        <f t="shared" si="225"/>
        <v>99.763583145956503</v>
      </c>
      <c r="K254" s="111"/>
    </row>
    <row r="255" spans="1:11" s="112" customFormat="1" ht="30" customHeight="1" x14ac:dyDescent="0.25">
      <c r="A255" s="37">
        <v>1</v>
      </c>
      <c r="B255" s="318" t="s">
        <v>84</v>
      </c>
      <c r="C255" s="336">
        <f>SUM(C246,C237,C222,C213,C203,C150,C135,C125,C110,C95,C86,C77,C68,C32)</f>
        <v>26988</v>
      </c>
      <c r="D255" s="336">
        <f>SUM(D246,D237,D222,D213,D203,D150,D135,D127,D110,D95,D86,D77,D68,D32)</f>
        <v>13497</v>
      </c>
      <c r="E255" s="336">
        <f>SUM(E246,E237,E222,E213,E203,E150,E135,E125,E110,E95,E86,E77,E68,E32)</f>
        <v>15856</v>
      </c>
      <c r="F255" s="317">
        <f t="shared" si="224"/>
        <v>117.47795806475514</v>
      </c>
      <c r="G255" s="493">
        <f t="shared" si="226"/>
        <v>48502.833600000005</v>
      </c>
      <c r="H255" s="493">
        <f t="shared" si="226"/>
        <v>24252</v>
      </c>
      <c r="I255" s="493">
        <f t="shared" si="226"/>
        <v>30463.879299999997</v>
      </c>
      <c r="J255" s="493">
        <f t="shared" si="225"/>
        <v>125.6138846280719</v>
      </c>
      <c r="K255" s="111"/>
    </row>
    <row r="256" spans="1:11" s="112" customFormat="1" ht="44.25" customHeight="1" x14ac:dyDescent="0.25">
      <c r="A256" s="37">
        <v>1</v>
      </c>
      <c r="B256" s="318" t="s">
        <v>124</v>
      </c>
      <c r="C256" s="336">
        <f t="shared" ref="C256:E257" si="227">SUM(C223,C190,C178,C168,C158,C136,C111,C96,C54,C42)</f>
        <v>888</v>
      </c>
      <c r="D256" s="336">
        <f t="shared" si="227"/>
        <v>445</v>
      </c>
      <c r="E256" s="336">
        <f t="shared" si="227"/>
        <v>893</v>
      </c>
      <c r="F256" s="317">
        <f t="shared" si="224"/>
        <v>200.67415730337081</v>
      </c>
      <c r="G256" s="493">
        <f t="shared" ref="G256:I257" si="228">SUM(G223,G190,G178,G168,G158,G136,G111,G96,G54,G42)</f>
        <v>4630.1740799999998</v>
      </c>
      <c r="H256" s="493">
        <f t="shared" si="228"/>
        <v>2315</v>
      </c>
      <c r="I256" s="493">
        <f t="shared" si="228"/>
        <v>4661.4590399999997</v>
      </c>
      <c r="J256" s="493">
        <f t="shared" si="225"/>
        <v>201.35892181425484</v>
      </c>
      <c r="K256" s="111"/>
    </row>
    <row r="257" spans="1:11" s="112" customFormat="1" ht="30" customHeight="1" x14ac:dyDescent="0.25">
      <c r="A257" s="37">
        <v>1</v>
      </c>
      <c r="B257" s="318" t="s">
        <v>125</v>
      </c>
      <c r="C257" s="336">
        <f t="shared" si="227"/>
        <v>527</v>
      </c>
      <c r="D257" s="336">
        <f t="shared" si="227"/>
        <v>267</v>
      </c>
      <c r="E257" s="336">
        <f t="shared" si="227"/>
        <v>544</v>
      </c>
      <c r="F257" s="317">
        <f t="shared" si="224"/>
        <v>203.74531835205994</v>
      </c>
      <c r="G257" s="493">
        <f t="shared" si="228"/>
        <v>2747.8623200000002</v>
      </c>
      <c r="H257" s="493">
        <f t="shared" si="228"/>
        <v>1374</v>
      </c>
      <c r="I257" s="493">
        <f t="shared" si="228"/>
        <v>2831.2888800000001</v>
      </c>
      <c r="J257" s="493">
        <f t="shared" si="225"/>
        <v>206.06178165938866</v>
      </c>
      <c r="K257" s="111"/>
    </row>
    <row r="258" spans="1:11" s="112" customFormat="1" ht="45" customHeight="1" x14ac:dyDescent="0.25">
      <c r="A258" s="37">
        <v>1</v>
      </c>
      <c r="B258" s="499" t="s">
        <v>122</v>
      </c>
      <c r="C258" s="336">
        <f>SUM(C247,C238,C225,C214,C204,C192,C180,C170,C160,C151,C138,C126,C113,C98,C87,C78,C69,C56,C44,C33)</f>
        <v>166445</v>
      </c>
      <c r="D258" s="336">
        <f>SUM(D247,D238,D225,D214,D204,D192,D180,D170,D160,D151,D138,D126,D113,D98,D87,D78,D69,D56,D44,D33)</f>
        <v>83151</v>
      </c>
      <c r="E258" s="336">
        <f>SUM(E247,E238,E225,E214,E204,E192,E180,E170,E160,E151,E138,E126,E113,E98,E87,E78,E69,E56,E44,E33)</f>
        <v>92128</v>
      </c>
      <c r="F258" s="317">
        <f t="shared" si="224"/>
        <v>110.79602169546969</v>
      </c>
      <c r="G258" s="493">
        <f>SUM(G247,G238,G225,G214,G204,G192,G180,G170,G160,G151,G138,G126,G113,G98,G87,G78,G69,G56,G44,G33)</f>
        <v>274702.09908999997</v>
      </c>
      <c r="H258" s="493">
        <f>SUM(H247,H238,H225,H214,H204,H192,H180,H170,H160,H151,H138,H126,H113,H98,H87,H78,H69,H56,H44,H33)</f>
        <v>137348</v>
      </c>
      <c r="I258" s="493">
        <f>SUM(I247,I238,I225,I214,I204,I192,I180,I170,I160,I151,I138,I126,I113,I98,I87,I78,I69,I56,I44,I33)</f>
        <v>148549.29669000002</v>
      </c>
      <c r="J258" s="493">
        <f t="shared" si="225"/>
        <v>108.15541303113261</v>
      </c>
      <c r="K258" s="111"/>
    </row>
    <row r="259" spans="1:11" s="112" customFormat="1" ht="30" x14ac:dyDescent="0.25">
      <c r="A259" s="37">
        <v>1</v>
      </c>
      <c r="B259" s="318" t="s">
        <v>118</v>
      </c>
      <c r="C259" s="336">
        <f>SUM(C248,C239,C226,C215,C205,C152,C139,C127,C114,C99,C88,C79,C70,C34)</f>
        <v>22410</v>
      </c>
      <c r="D259" s="336">
        <f>SUM(D248,D239,D226,D215,D205,D152,D139,D127,D114,D99,D88,D79,D70,D34)</f>
        <v>11130</v>
      </c>
      <c r="E259" s="336">
        <f>SUM(E248,E239,E226,E215,E205,E152,E139,E127,E114,E99,E88,E79,E70,E34)</f>
        <v>10052</v>
      </c>
      <c r="F259" s="317">
        <f t="shared" si="224"/>
        <v>90.314465408805034</v>
      </c>
      <c r="G259" s="493">
        <f>SUM(G248,G239,G226,G215,G205,G152,G139,G127,G114,G99,G88,G79,G70,G34)</f>
        <v>32902.362000000001</v>
      </c>
      <c r="H259" s="493">
        <f>SUM(H248,H239,H226,H215,H205,H152,H139,H127,H114,H99,H88,H79,H70,H34)</f>
        <v>16451</v>
      </c>
      <c r="I259" s="493">
        <f>SUM(I248,I239,I226,I215,I205,I152,I139,I127,I114,I99,I88,I79,I70,I34)</f>
        <v>14687.466840000003</v>
      </c>
      <c r="J259" s="493">
        <f t="shared" si="225"/>
        <v>89.280085344355982</v>
      </c>
      <c r="K259" s="111"/>
    </row>
    <row r="260" spans="1:11" s="112" customFormat="1" ht="63.75" customHeight="1" x14ac:dyDescent="0.25">
      <c r="A260" s="37">
        <v>1</v>
      </c>
      <c r="B260" s="318" t="s">
        <v>129</v>
      </c>
      <c r="C260" s="336">
        <f t="shared" ref="C260:E261" si="229">SUM(C227,C193,C181,C171,C161,C140,C115,C100,C57,C45)</f>
        <v>107670</v>
      </c>
      <c r="D260" s="336">
        <f t="shared" si="229"/>
        <v>53835</v>
      </c>
      <c r="E260" s="336">
        <f t="shared" si="229"/>
        <v>51773</v>
      </c>
      <c r="F260" s="317">
        <f t="shared" si="224"/>
        <v>96.169778025448124</v>
      </c>
      <c r="G260" s="493">
        <f t="shared" ref="G260:I261" si="230">SUM(G227,G193,G181,G171,G161,G140,G115,G100,G57,G45)</f>
        <v>201689.72679999997</v>
      </c>
      <c r="H260" s="493">
        <f t="shared" si="230"/>
        <v>100844</v>
      </c>
      <c r="I260" s="493">
        <f t="shared" si="230"/>
        <v>102086.17882</v>
      </c>
      <c r="J260" s="493">
        <f t="shared" si="225"/>
        <v>101.23178257506645</v>
      </c>
      <c r="K260" s="111"/>
    </row>
    <row r="261" spans="1:11" s="112" customFormat="1" ht="45" x14ac:dyDescent="0.25">
      <c r="A261" s="37">
        <v>1</v>
      </c>
      <c r="B261" s="318" t="s">
        <v>119</v>
      </c>
      <c r="C261" s="336">
        <f t="shared" si="229"/>
        <v>23890</v>
      </c>
      <c r="D261" s="336">
        <f t="shared" si="229"/>
        <v>11947</v>
      </c>
      <c r="E261" s="336">
        <f t="shared" si="229"/>
        <v>24121</v>
      </c>
      <c r="F261" s="317">
        <f t="shared" si="224"/>
        <v>201.90005859211516</v>
      </c>
      <c r="G261" s="493">
        <f t="shared" si="230"/>
        <v>20091.489999999998</v>
      </c>
      <c r="H261" s="493">
        <f t="shared" si="230"/>
        <v>10044</v>
      </c>
      <c r="I261" s="493">
        <f t="shared" si="230"/>
        <v>20280.779139999999</v>
      </c>
      <c r="J261" s="493">
        <f t="shared" si="225"/>
        <v>201.91934627638389</v>
      </c>
      <c r="K261" s="111"/>
    </row>
    <row r="262" spans="1:11" s="112" customFormat="1" ht="39" customHeight="1" x14ac:dyDescent="0.25">
      <c r="A262" s="37">
        <v>1</v>
      </c>
      <c r="B262" s="318" t="s">
        <v>86</v>
      </c>
      <c r="C262" s="336">
        <f t="shared" ref="C262:E263" si="231">SUM(C229,C195,C183,C142,C117,C102,C59,C47)</f>
        <v>4476</v>
      </c>
      <c r="D262" s="336">
        <f t="shared" si="231"/>
        <v>2239</v>
      </c>
      <c r="E262" s="336">
        <f t="shared" si="231"/>
        <v>2538</v>
      </c>
      <c r="F262" s="317">
        <f t="shared" si="224"/>
        <v>113.35417597141581</v>
      </c>
      <c r="G262" s="493">
        <f t="shared" ref="G262:I263" si="232">SUM(G229,G195,G183,G142,G117,G102,G59,G47)</f>
        <v>14947.8742</v>
      </c>
      <c r="H262" s="493">
        <f t="shared" si="232"/>
        <v>7475</v>
      </c>
      <c r="I262" s="493">
        <f t="shared" si="232"/>
        <v>9290.7152800000003</v>
      </c>
      <c r="J262" s="493">
        <f t="shared" si="225"/>
        <v>124.29050541806022</v>
      </c>
      <c r="K262" s="111"/>
    </row>
    <row r="263" spans="1:11" s="112" customFormat="1" ht="38.25" customHeight="1" x14ac:dyDescent="0.25">
      <c r="A263" s="37">
        <v>1</v>
      </c>
      <c r="B263" s="425" t="s">
        <v>87</v>
      </c>
      <c r="C263" s="433">
        <f t="shared" si="231"/>
        <v>7999</v>
      </c>
      <c r="D263" s="433">
        <f t="shared" si="231"/>
        <v>4000</v>
      </c>
      <c r="E263" s="433">
        <f t="shared" si="231"/>
        <v>3644</v>
      </c>
      <c r="F263" s="317">
        <f t="shared" si="224"/>
        <v>91.100000000000009</v>
      </c>
      <c r="G263" s="493">
        <f t="shared" si="232"/>
        <v>5070.6460899999993</v>
      </c>
      <c r="H263" s="493">
        <f t="shared" si="232"/>
        <v>2534</v>
      </c>
      <c r="I263" s="493">
        <f t="shared" si="232"/>
        <v>2204.15661</v>
      </c>
      <c r="J263" s="633">
        <f t="shared" si="225"/>
        <v>86.983291633780581</v>
      </c>
      <c r="K263" s="111"/>
    </row>
    <row r="264" spans="1:11" s="112" customFormat="1" ht="38.25" customHeight="1" x14ac:dyDescent="0.25">
      <c r="A264" s="37">
        <v>1</v>
      </c>
      <c r="B264" s="425" t="s">
        <v>133</v>
      </c>
      <c r="C264" s="433">
        <f>SUM(C249,C240,C231,C216,C206,C197,C185,C173,C163,C153,C144,C128,C119,C104,C89,C80,C71,C61,C49,C35)</f>
        <v>288659</v>
      </c>
      <c r="D264" s="433">
        <f t="shared" ref="D264:I264" si="233">SUM(D249,D240,D231,D216,D206,D197,D185,D173,D163,D153,D144,D128,D119,D104,D89,D80,D71,D61,D49,D35)</f>
        <v>144331</v>
      </c>
      <c r="E264" s="433">
        <f t="shared" si="233"/>
        <v>145113</v>
      </c>
      <c r="F264" s="317">
        <f t="shared" si="224"/>
        <v>100.54181014473676</v>
      </c>
      <c r="G264" s="433">
        <f>SUM(G249,G240,G231,G216,G206,G197,G185,G173,G163,G153,G144,G128,G119,G104,G89,G80,G71,G61,G49,G35)</f>
        <v>185573.09792</v>
      </c>
      <c r="H264" s="433">
        <f t="shared" si="233"/>
        <v>92786</v>
      </c>
      <c r="I264" s="433">
        <f t="shared" si="233"/>
        <v>92247.204159999994</v>
      </c>
      <c r="J264" s="633">
        <f t="shared" si="225"/>
        <v>99.419313430905518</v>
      </c>
      <c r="K264" s="111"/>
    </row>
    <row r="265" spans="1:11" s="112" customFormat="1" ht="30.75" customHeight="1" x14ac:dyDescent="0.25">
      <c r="A265" s="37">
        <v>1</v>
      </c>
      <c r="B265" s="425" t="s">
        <v>134</v>
      </c>
      <c r="C265" s="433">
        <f>SUM(C129,C36)</f>
        <v>24430</v>
      </c>
      <c r="D265" s="433">
        <f t="shared" ref="D265:I265" si="234">SUM(D129,D36)</f>
        <v>12215</v>
      </c>
      <c r="E265" s="433">
        <f t="shared" si="234"/>
        <v>13494</v>
      </c>
      <c r="F265" s="317">
        <f t="shared" si="224"/>
        <v>110.47073270568973</v>
      </c>
      <c r="G265" s="433">
        <f t="shared" si="234"/>
        <v>0</v>
      </c>
      <c r="H265" s="433">
        <f t="shared" si="234"/>
        <v>0</v>
      </c>
      <c r="I265" s="433">
        <f t="shared" si="234"/>
        <v>8648.6232199999995</v>
      </c>
      <c r="J265" s="633"/>
      <c r="K265" s="111"/>
    </row>
    <row r="266" spans="1:11" s="112" customFormat="1" ht="26.25" customHeight="1" thickBot="1" x14ac:dyDescent="0.3">
      <c r="A266" s="37">
        <v>1</v>
      </c>
      <c r="B266" s="425" t="s">
        <v>135</v>
      </c>
      <c r="C266" s="433">
        <f>SUM(C207,C62,C37)</f>
        <v>8500</v>
      </c>
      <c r="D266" s="433">
        <f t="shared" ref="D266:I266" si="235">SUM(D207,D62,D37)</f>
        <v>3400</v>
      </c>
      <c r="E266" s="433">
        <f t="shared" si="235"/>
        <v>3659</v>
      </c>
      <c r="F266" s="317">
        <f t="shared" si="224"/>
        <v>107.61764705882354</v>
      </c>
      <c r="G266" s="433">
        <f t="shared" si="235"/>
        <v>0</v>
      </c>
      <c r="H266" s="433">
        <f t="shared" si="235"/>
        <v>0</v>
      </c>
      <c r="I266" s="433">
        <f t="shared" si="235"/>
        <v>2352.2979199999995</v>
      </c>
      <c r="J266" s="633"/>
      <c r="K266" s="111"/>
    </row>
    <row r="267" spans="1:11" s="112" customFormat="1" ht="15" customHeight="1" thickBot="1" x14ac:dyDescent="0.3">
      <c r="A267" s="37">
        <v>1</v>
      </c>
      <c r="B267" s="426" t="s">
        <v>126</v>
      </c>
      <c r="C267" s="434">
        <f>SUM(C250,C241,C232,C217,C208,C198,C186,C174,C164,C154,C145,C130,C120,C105,C90,C81,C72,C63,C50,C38)</f>
        <v>0</v>
      </c>
      <c r="D267" s="434">
        <f>SUM(D250,D241,D232,D217,D208,D198,D186,D174,D164,D154,D145,D130,D120,D105,D90,D81,D72,D63,D50,D38)</f>
        <v>0</v>
      </c>
      <c r="E267" s="434">
        <f>SUM(E250,E241,E232,E217,E208,E198,E186,E174,E164,E154,E145,E130,E120,E105,E90,E81,E72,E63,E50,E38)</f>
        <v>0</v>
      </c>
      <c r="F267" s="470">
        <f>SUM(F232,F198,F186,F145,F120,F105,F63,F50)</f>
        <v>0</v>
      </c>
      <c r="G267" s="436">
        <f>SUM(G250,G241,G232,G217,G208,G198,G186,G174,G164,G154,G145,G130,G120,G105,G90,G81,G72,G63,G50,G38)</f>
        <v>698499.00186333328</v>
      </c>
      <c r="H267" s="436">
        <f>SUM(H250,H241,H232,H217,H208,H198,H186,H174,H164,H154,H145,H130,H120,H105,H90,H81,H72,H63,H50,H38)</f>
        <v>349246</v>
      </c>
      <c r="I267" s="436">
        <f>SUM(I250,I241,I232,I217,I208,I198,I186,I174,I164,I154,I145,I130,I120,I105,I90,I81,I72,I63,I50,I38)</f>
        <v>369708.58445999998</v>
      </c>
      <c r="J267" s="435">
        <f t="shared" si="225"/>
        <v>105.85907482404953</v>
      </c>
      <c r="K267" s="111"/>
    </row>
    <row r="268" spans="1:11" ht="15" customHeight="1" x14ac:dyDescent="0.25">
      <c r="A268" s="37">
        <v>1</v>
      </c>
      <c r="B268" s="6"/>
      <c r="C268" s="327"/>
      <c r="D268" s="327"/>
      <c r="E268" s="327"/>
      <c r="F268" s="70"/>
      <c r="G268" s="390"/>
      <c r="H268" s="390"/>
      <c r="I268" s="390"/>
      <c r="J268" s="33"/>
      <c r="K268" s="79"/>
    </row>
    <row r="269" spans="1:11" ht="15" customHeight="1" thickBot="1" x14ac:dyDescent="0.3">
      <c r="A269" s="37">
        <v>1</v>
      </c>
      <c r="B269" s="215" t="s">
        <v>98</v>
      </c>
      <c r="C269" s="152"/>
      <c r="D269" s="152"/>
      <c r="E269" s="152"/>
      <c r="F269" s="152"/>
      <c r="G269" s="391"/>
      <c r="H269" s="391"/>
      <c r="I269" s="391"/>
      <c r="J269" s="704"/>
      <c r="K269" s="79"/>
    </row>
    <row r="270" spans="1:11" ht="29.25" customHeight="1" x14ac:dyDescent="0.25">
      <c r="A270" s="37">
        <v>1</v>
      </c>
      <c r="B270" s="124" t="s">
        <v>38</v>
      </c>
      <c r="C270" s="130"/>
      <c r="D270" s="130"/>
      <c r="E270" s="130"/>
      <c r="F270" s="130"/>
      <c r="G270" s="705"/>
      <c r="H270" s="705"/>
      <c r="I270" s="383"/>
      <c r="J270" s="130"/>
      <c r="K270" s="79"/>
    </row>
    <row r="271" spans="1:11" ht="30.75" customHeight="1" x14ac:dyDescent="0.25">
      <c r="A271" s="37">
        <v>1</v>
      </c>
      <c r="B271" s="241" t="s">
        <v>130</v>
      </c>
      <c r="C271" s="120">
        <f>SUM(C272:C275)</f>
        <v>3761</v>
      </c>
      <c r="D271" s="120">
        <f t="shared" ref="D271:E271" si="236">SUM(D272:D275)</f>
        <v>1881</v>
      </c>
      <c r="E271" s="120">
        <f t="shared" si="236"/>
        <v>1747</v>
      </c>
      <c r="F271" s="120">
        <f t="shared" ref="F271:F282" si="237">E271/D271*100</f>
        <v>92.876129718234978</v>
      </c>
      <c r="G271" s="647">
        <f>SUM(G272:G275)</f>
        <v>8202.3729666666641</v>
      </c>
      <c r="H271" s="647">
        <f t="shared" ref="H271:I271" si="238">SUM(H272:H275)</f>
        <v>4101</v>
      </c>
      <c r="I271" s="647">
        <f t="shared" si="238"/>
        <v>3784.2139099999999</v>
      </c>
      <c r="J271" s="122">
        <f t="shared" ref="J271:J283" si="239">I271/H271*100</f>
        <v>92.275394050231654</v>
      </c>
      <c r="K271" s="79"/>
    </row>
    <row r="272" spans="1:11" ht="31.5" customHeight="1" x14ac:dyDescent="0.25">
      <c r="A272" s="37">
        <v>1</v>
      </c>
      <c r="B272" s="73" t="s">
        <v>83</v>
      </c>
      <c r="C272" s="120">
        <v>2709</v>
      </c>
      <c r="D272" s="113">
        <f t="shared" ref="D272:D282" si="240">ROUND(C272/12*$B$3,0)</f>
        <v>1355</v>
      </c>
      <c r="E272" s="120">
        <v>1047</v>
      </c>
      <c r="F272" s="120">
        <f t="shared" si="237"/>
        <v>77.269372693726936</v>
      </c>
      <c r="G272" s="647">
        <v>5539.4856066666653</v>
      </c>
      <c r="H272" s="647">
        <f>ROUND(G272/12*$B$3,0)</f>
        <v>2770</v>
      </c>
      <c r="I272" s="647">
        <v>1764.2840200000003</v>
      </c>
      <c r="J272" s="122">
        <f t="shared" si="239"/>
        <v>63.692563898916973</v>
      </c>
      <c r="K272" s="79"/>
    </row>
    <row r="273" spans="1:11" ht="30" customHeight="1" x14ac:dyDescent="0.25">
      <c r="A273" s="37">
        <v>1</v>
      </c>
      <c r="B273" s="73" t="s">
        <v>84</v>
      </c>
      <c r="C273" s="120">
        <v>826</v>
      </c>
      <c r="D273" s="113">
        <f t="shared" si="240"/>
        <v>413</v>
      </c>
      <c r="E273" s="120">
        <v>486</v>
      </c>
      <c r="F273" s="120">
        <f t="shared" si="237"/>
        <v>117.67554479418887</v>
      </c>
      <c r="G273" s="647">
        <v>1484.4872</v>
      </c>
      <c r="H273" s="647">
        <f t="shared" ref="H273:H282" si="241">ROUND(G273/12*$B$3,0)</f>
        <v>742</v>
      </c>
      <c r="I273" s="647">
        <v>904.09965</v>
      </c>
      <c r="J273" s="122">
        <f t="shared" si="239"/>
        <v>121.8463140161725</v>
      </c>
      <c r="K273" s="79"/>
    </row>
    <row r="274" spans="1:11" ht="28.5" customHeight="1" x14ac:dyDescent="0.25">
      <c r="A274" s="37">
        <v>1</v>
      </c>
      <c r="B274" s="73" t="s">
        <v>124</v>
      </c>
      <c r="C274" s="120">
        <v>166</v>
      </c>
      <c r="D274" s="113">
        <f t="shared" si="240"/>
        <v>83</v>
      </c>
      <c r="E274" s="120">
        <v>147</v>
      </c>
      <c r="F274" s="120">
        <f t="shared" si="237"/>
        <v>177.10843373493975</v>
      </c>
      <c r="G274" s="647">
        <v>865.5505599999999</v>
      </c>
      <c r="H274" s="647">
        <f t="shared" si="241"/>
        <v>433</v>
      </c>
      <c r="I274" s="647">
        <v>766.48151999999993</v>
      </c>
      <c r="J274" s="122">
        <f t="shared" si="239"/>
        <v>177.01651732101615</v>
      </c>
      <c r="K274" s="79"/>
    </row>
    <row r="275" spans="1:11" ht="33.75" customHeight="1" x14ac:dyDescent="0.25">
      <c r="A275" s="37">
        <v>1</v>
      </c>
      <c r="B275" s="73" t="s">
        <v>125</v>
      </c>
      <c r="C275" s="120">
        <v>60</v>
      </c>
      <c r="D275" s="113">
        <f t="shared" si="240"/>
        <v>30</v>
      </c>
      <c r="E275" s="120">
        <v>67</v>
      </c>
      <c r="F275" s="120">
        <f t="shared" si="237"/>
        <v>223.33333333333334</v>
      </c>
      <c r="G275" s="647">
        <v>312.84959999999995</v>
      </c>
      <c r="H275" s="647">
        <f t="shared" si="241"/>
        <v>156</v>
      </c>
      <c r="I275" s="647">
        <v>349.34871999999996</v>
      </c>
      <c r="J275" s="122">
        <f t="shared" si="239"/>
        <v>223.94148717948715</v>
      </c>
      <c r="K275" s="79"/>
    </row>
    <row r="276" spans="1:11" ht="30" x14ac:dyDescent="0.25">
      <c r="A276" s="37">
        <v>1</v>
      </c>
      <c r="B276" s="241" t="s">
        <v>122</v>
      </c>
      <c r="C276" s="120">
        <f>SUM(C277:C281)</f>
        <v>7800</v>
      </c>
      <c r="D276" s="120">
        <f t="shared" ref="D276:I276" si="242">SUM(D277:D281)</f>
        <v>3900</v>
      </c>
      <c r="E276" s="120">
        <f t="shared" si="242"/>
        <v>636</v>
      </c>
      <c r="F276" s="120">
        <f t="shared" si="237"/>
        <v>16.307692307692307</v>
      </c>
      <c r="G276" s="647">
        <f t="shared" si="242"/>
        <v>13195.505999999998</v>
      </c>
      <c r="H276" s="647">
        <f t="shared" si="242"/>
        <v>6599</v>
      </c>
      <c r="I276" s="647">
        <f t="shared" si="242"/>
        <v>837.00564999999995</v>
      </c>
      <c r="J276" s="122">
        <f t="shared" si="239"/>
        <v>12.683825579633275</v>
      </c>
      <c r="K276" s="79"/>
    </row>
    <row r="277" spans="1:11" ht="30" x14ac:dyDescent="0.25">
      <c r="A277" s="37">
        <v>1</v>
      </c>
      <c r="B277" s="73" t="s">
        <v>118</v>
      </c>
      <c r="C277" s="120">
        <v>720</v>
      </c>
      <c r="D277" s="113">
        <f t="shared" si="240"/>
        <v>360</v>
      </c>
      <c r="E277" s="120">
        <v>256</v>
      </c>
      <c r="F277" s="120">
        <f t="shared" si="237"/>
        <v>71.111111111111114</v>
      </c>
      <c r="G277" s="647">
        <v>1057.104</v>
      </c>
      <c r="H277" s="647">
        <f t="shared" si="241"/>
        <v>529</v>
      </c>
      <c r="I277" s="647">
        <v>381.21065999999996</v>
      </c>
      <c r="J277" s="122">
        <f t="shared" si="239"/>
        <v>72.062506616257082</v>
      </c>
      <c r="K277" s="79"/>
    </row>
    <row r="278" spans="1:11" ht="43.5" customHeight="1" x14ac:dyDescent="0.25">
      <c r="A278" s="37">
        <v>1</v>
      </c>
      <c r="B278" s="73" t="s">
        <v>128</v>
      </c>
      <c r="C278" s="120">
        <v>4450</v>
      </c>
      <c r="D278" s="113">
        <f t="shared" si="240"/>
        <v>2225</v>
      </c>
      <c r="E278" s="120">
        <v>128</v>
      </c>
      <c r="F278" s="120">
        <f t="shared" si="237"/>
        <v>5.7528089887640448</v>
      </c>
      <c r="G278" s="647">
        <v>8811.1299999999992</v>
      </c>
      <c r="H278" s="647">
        <f t="shared" si="241"/>
        <v>4406</v>
      </c>
      <c r="I278" s="647">
        <v>190.76339000000002</v>
      </c>
      <c r="J278" s="122">
        <f t="shared" si="239"/>
        <v>4.3296275533363602</v>
      </c>
      <c r="K278" s="79"/>
    </row>
    <row r="279" spans="1:11" ht="28.5" customHeight="1" x14ac:dyDescent="0.25">
      <c r="A279" s="37">
        <v>1</v>
      </c>
      <c r="B279" s="73" t="s">
        <v>119</v>
      </c>
      <c r="C279" s="120">
        <v>1550</v>
      </c>
      <c r="D279" s="113">
        <f t="shared" si="240"/>
        <v>775</v>
      </c>
      <c r="E279" s="120">
        <v>176</v>
      </c>
      <c r="F279" s="120">
        <f t="shared" si="237"/>
        <v>22.70967741935484</v>
      </c>
      <c r="G279" s="647">
        <v>1303.55</v>
      </c>
      <c r="H279" s="647">
        <f t="shared" si="241"/>
        <v>652</v>
      </c>
      <c r="I279" s="647">
        <v>112.24442000000001</v>
      </c>
      <c r="J279" s="122">
        <f t="shared" si="239"/>
        <v>17.215401840490799</v>
      </c>
      <c r="K279" s="79"/>
    </row>
    <row r="280" spans="1:11" ht="32.25" customHeight="1" x14ac:dyDescent="0.25">
      <c r="A280" s="37">
        <v>1</v>
      </c>
      <c r="B280" s="73" t="s">
        <v>86</v>
      </c>
      <c r="C280" s="120">
        <v>480</v>
      </c>
      <c r="D280" s="113">
        <f t="shared" si="240"/>
        <v>240</v>
      </c>
      <c r="E280" s="120">
        <v>39</v>
      </c>
      <c r="F280" s="120">
        <f t="shared" si="237"/>
        <v>16.25</v>
      </c>
      <c r="G280" s="647">
        <v>1643.376</v>
      </c>
      <c r="H280" s="647">
        <f t="shared" si="241"/>
        <v>822</v>
      </c>
      <c r="I280" s="647">
        <v>129.33250999999998</v>
      </c>
      <c r="J280" s="122">
        <f t="shared" si="239"/>
        <v>15.733881995133819</v>
      </c>
      <c r="K280" s="79"/>
    </row>
    <row r="281" spans="1:11" ht="30" customHeight="1" x14ac:dyDescent="0.25">
      <c r="A281" s="37">
        <v>1</v>
      </c>
      <c r="B281" s="309" t="s">
        <v>87</v>
      </c>
      <c r="C281" s="186">
        <v>600</v>
      </c>
      <c r="D281" s="324">
        <f t="shared" si="240"/>
        <v>300</v>
      </c>
      <c r="E281" s="186">
        <v>37</v>
      </c>
      <c r="F281" s="186">
        <f t="shared" si="237"/>
        <v>12.333333333333334</v>
      </c>
      <c r="G281" s="647">
        <v>380.346</v>
      </c>
      <c r="H281" s="647">
        <f t="shared" si="241"/>
        <v>190</v>
      </c>
      <c r="I281" s="647">
        <v>23.45467</v>
      </c>
      <c r="J281" s="650">
        <f t="shared" si="239"/>
        <v>12.344563157894736</v>
      </c>
      <c r="K281" s="79"/>
    </row>
    <row r="282" spans="1:11" s="112" customFormat="1" ht="31.5" customHeight="1" thickBot="1" x14ac:dyDescent="0.3">
      <c r="A282" s="37">
        <v>1</v>
      </c>
      <c r="B282" s="123" t="s">
        <v>133</v>
      </c>
      <c r="C282" s="120">
        <v>9790</v>
      </c>
      <c r="D282" s="113">
        <f t="shared" si="240"/>
        <v>4895</v>
      </c>
      <c r="E282" s="120">
        <v>5483</v>
      </c>
      <c r="F282" s="120">
        <f t="shared" si="237"/>
        <v>112.01225740551584</v>
      </c>
      <c r="G282" s="647">
        <v>6293.7952000000005</v>
      </c>
      <c r="H282" s="647">
        <f t="shared" si="241"/>
        <v>3147</v>
      </c>
      <c r="I282" s="647">
        <v>3491.5451999999996</v>
      </c>
      <c r="J282" s="122">
        <f t="shared" si="239"/>
        <v>110.94836987607243</v>
      </c>
      <c r="K282" s="111"/>
    </row>
    <row r="283" spans="1:11" s="13" customFormat="1" ht="15.75" thickBot="1" x14ac:dyDescent="0.3">
      <c r="A283" s="37">
        <v>1</v>
      </c>
      <c r="B283" s="218" t="s">
        <v>3</v>
      </c>
      <c r="C283" s="367"/>
      <c r="D283" s="367"/>
      <c r="E283" s="367"/>
      <c r="F283" s="366"/>
      <c r="G283" s="419">
        <f>G276+G271+G282</f>
        <v>27691.674166666664</v>
      </c>
      <c r="H283" s="419">
        <f t="shared" ref="H283:I283" si="243">H276+H271+H282</f>
        <v>13847</v>
      </c>
      <c r="I283" s="419">
        <f t="shared" si="243"/>
        <v>8112.7647599999991</v>
      </c>
      <c r="J283" s="367">
        <f t="shared" si="239"/>
        <v>58.588609518307209</v>
      </c>
      <c r="K283" s="119"/>
    </row>
    <row r="284" spans="1:11" ht="15" customHeight="1" thickBot="1" x14ac:dyDescent="0.3">
      <c r="A284" s="37">
        <v>1</v>
      </c>
      <c r="B284" s="37"/>
      <c r="C284" s="219"/>
      <c r="D284" s="219"/>
      <c r="E284" s="219"/>
      <c r="F284" s="471"/>
      <c r="G284" s="422"/>
      <c r="H284" s="422"/>
      <c r="I284" s="392"/>
      <c r="J284" s="220"/>
      <c r="K284" s="79"/>
    </row>
    <row r="285" spans="1:11" ht="15" customHeight="1" x14ac:dyDescent="0.25">
      <c r="A285" s="37">
        <v>1</v>
      </c>
      <c r="B285" s="310" t="s">
        <v>40</v>
      </c>
      <c r="C285" s="311"/>
      <c r="D285" s="311"/>
      <c r="E285" s="311"/>
      <c r="F285" s="311"/>
      <c r="G285" s="393"/>
      <c r="H285" s="393"/>
      <c r="I285" s="393"/>
      <c r="J285" s="312"/>
      <c r="K285" s="79"/>
    </row>
    <row r="286" spans="1:11" ht="45.75" customHeight="1" x14ac:dyDescent="0.25">
      <c r="A286" s="37">
        <v>1</v>
      </c>
      <c r="B286" s="222" t="s">
        <v>130</v>
      </c>
      <c r="C286" s="223">
        <f t="shared" ref="C286:G290" si="244">C271</f>
        <v>3761</v>
      </c>
      <c r="D286" s="223">
        <f t="shared" si="244"/>
        <v>1881</v>
      </c>
      <c r="E286" s="223">
        <f t="shared" si="244"/>
        <v>1747</v>
      </c>
      <c r="F286" s="472">
        <f t="shared" si="244"/>
        <v>92.876129718234978</v>
      </c>
      <c r="G286" s="492">
        <f t="shared" si="244"/>
        <v>8202.3729666666641</v>
      </c>
      <c r="H286" s="492">
        <f t="shared" ref="H286:I286" si="245">H271</f>
        <v>4101</v>
      </c>
      <c r="I286" s="492">
        <f t="shared" si="245"/>
        <v>3784.2139099999999</v>
      </c>
      <c r="J286" s="223">
        <f t="shared" ref="J286:J296" si="246">I286/H286*100</f>
        <v>92.275394050231654</v>
      </c>
      <c r="K286" s="79"/>
    </row>
    <row r="287" spans="1:11" ht="32.25" customHeight="1" x14ac:dyDescent="0.25">
      <c r="A287" s="37">
        <v>1</v>
      </c>
      <c r="B287" s="221" t="s">
        <v>83</v>
      </c>
      <c r="C287" s="223">
        <f t="shared" si="244"/>
        <v>2709</v>
      </c>
      <c r="D287" s="223">
        <f t="shared" si="244"/>
        <v>1355</v>
      </c>
      <c r="E287" s="223">
        <f t="shared" si="244"/>
        <v>1047</v>
      </c>
      <c r="F287" s="472">
        <f t="shared" si="244"/>
        <v>77.269372693726936</v>
      </c>
      <c r="G287" s="492">
        <f t="shared" si="244"/>
        <v>5539.4856066666653</v>
      </c>
      <c r="H287" s="492">
        <f t="shared" ref="H287:I290" si="247">H272</f>
        <v>2770</v>
      </c>
      <c r="I287" s="492">
        <f t="shared" si="247"/>
        <v>1764.2840200000003</v>
      </c>
      <c r="J287" s="492">
        <f t="shared" si="246"/>
        <v>63.692563898916973</v>
      </c>
      <c r="K287" s="79"/>
    </row>
    <row r="288" spans="1:11" ht="38.25" customHeight="1" x14ac:dyDescent="0.25">
      <c r="A288" s="37">
        <v>1</v>
      </c>
      <c r="B288" s="221" t="s">
        <v>84</v>
      </c>
      <c r="C288" s="223">
        <f t="shared" si="244"/>
        <v>826</v>
      </c>
      <c r="D288" s="223">
        <f t="shared" si="244"/>
        <v>413</v>
      </c>
      <c r="E288" s="223">
        <f t="shared" si="244"/>
        <v>486</v>
      </c>
      <c r="F288" s="472">
        <f t="shared" si="244"/>
        <v>117.67554479418887</v>
      </c>
      <c r="G288" s="492">
        <f t="shared" si="244"/>
        <v>1484.4872</v>
      </c>
      <c r="H288" s="492">
        <f t="shared" si="247"/>
        <v>742</v>
      </c>
      <c r="I288" s="492">
        <f t="shared" si="247"/>
        <v>904.09965</v>
      </c>
      <c r="J288" s="223">
        <f t="shared" si="246"/>
        <v>121.8463140161725</v>
      </c>
      <c r="K288" s="79"/>
    </row>
    <row r="289" spans="1:11" ht="51" customHeight="1" x14ac:dyDescent="0.25">
      <c r="A289" s="37">
        <v>1</v>
      </c>
      <c r="B289" s="221" t="s">
        <v>124</v>
      </c>
      <c r="C289" s="223">
        <f t="shared" si="244"/>
        <v>166</v>
      </c>
      <c r="D289" s="223">
        <f t="shared" si="244"/>
        <v>83</v>
      </c>
      <c r="E289" s="223">
        <f t="shared" si="244"/>
        <v>147</v>
      </c>
      <c r="F289" s="472">
        <f t="shared" si="244"/>
        <v>177.10843373493975</v>
      </c>
      <c r="G289" s="492">
        <f t="shared" si="244"/>
        <v>865.5505599999999</v>
      </c>
      <c r="H289" s="492">
        <f t="shared" si="247"/>
        <v>433</v>
      </c>
      <c r="I289" s="492">
        <f t="shared" si="247"/>
        <v>766.48151999999993</v>
      </c>
      <c r="J289" s="223">
        <f t="shared" si="246"/>
        <v>177.01651732101615</v>
      </c>
      <c r="K289" s="79"/>
    </row>
    <row r="290" spans="1:11" ht="38.25" customHeight="1" x14ac:dyDescent="0.25">
      <c r="A290" s="37">
        <v>1</v>
      </c>
      <c r="B290" s="221" t="s">
        <v>125</v>
      </c>
      <c r="C290" s="223">
        <f t="shared" si="244"/>
        <v>60</v>
      </c>
      <c r="D290" s="223">
        <f t="shared" si="244"/>
        <v>30</v>
      </c>
      <c r="E290" s="223">
        <f t="shared" si="244"/>
        <v>67</v>
      </c>
      <c r="F290" s="472">
        <f t="shared" si="244"/>
        <v>223.33333333333334</v>
      </c>
      <c r="G290" s="492">
        <f t="shared" si="244"/>
        <v>312.84959999999995</v>
      </c>
      <c r="H290" s="492">
        <f t="shared" si="247"/>
        <v>156</v>
      </c>
      <c r="I290" s="492">
        <f t="shared" si="247"/>
        <v>349.34871999999996</v>
      </c>
      <c r="J290" s="223">
        <f t="shared" si="246"/>
        <v>223.94148717948715</v>
      </c>
      <c r="K290" s="79"/>
    </row>
    <row r="291" spans="1:11" ht="30" x14ac:dyDescent="0.25">
      <c r="A291" s="37">
        <v>1</v>
      </c>
      <c r="B291" s="222" t="s">
        <v>122</v>
      </c>
      <c r="C291" s="223">
        <f>C276</f>
        <v>7800</v>
      </c>
      <c r="D291" s="223">
        <f>D276</f>
        <v>3900</v>
      </c>
      <c r="E291" s="223">
        <f>E276</f>
        <v>636</v>
      </c>
      <c r="F291" s="472">
        <f>F276</f>
        <v>16.307692307692307</v>
      </c>
      <c r="G291" s="492">
        <f t="shared" ref="G291:I291" si="248">G276</f>
        <v>13195.505999999998</v>
      </c>
      <c r="H291" s="492">
        <f t="shared" si="248"/>
        <v>6599</v>
      </c>
      <c r="I291" s="492">
        <f t="shared" si="248"/>
        <v>837.00564999999995</v>
      </c>
      <c r="J291" s="223">
        <f t="shared" si="246"/>
        <v>12.683825579633275</v>
      </c>
      <c r="K291" s="79"/>
    </row>
    <row r="292" spans="1:11" ht="30" x14ac:dyDescent="0.25">
      <c r="A292" s="37">
        <v>1</v>
      </c>
      <c r="B292" s="221" t="s">
        <v>118</v>
      </c>
      <c r="C292" s="223">
        <f>C277</f>
        <v>720</v>
      </c>
      <c r="D292" s="223">
        <f t="shared" ref="D292:J292" si="249">D277</f>
        <v>360</v>
      </c>
      <c r="E292" s="223">
        <f t="shared" si="249"/>
        <v>256</v>
      </c>
      <c r="F292" s="472">
        <f t="shared" si="249"/>
        <v>71.111111111111114</v>
      </c>
      <c r="G292" s="492">
        <f t="shared" si="249"/>
        <v>1057.104</v>
      </c>
      <c r="H292" s="492">
        <f t="shared" si="249"/>
        <v>529</v>
      </c>
      <c r="I292" s="492">
        <f t="shared" si="249"/>
        <v>381.21065999999996</v>
      </c>
      <c r="J292" s="223">
        <f t="shared" si="249"/>
        <v>72.062506616257082</v>
      </c>
      <c r="K292" s="79"/>
    </row>
    <row r="293" spans="1:11" ht="44.25" customHeight="1" x14ac:dyDescent="0.25">
      <c r="A293" s="37">
        <v>1</v>
      </c>
      <c r="B293" s="221" t="s">
        <v>85</v>
      </c>
      <c r="C293" s="223">
        <f>C278</f>
        <v>4450</v>
      </c>
      <c r="D293" s="223">
        <f>D278</f>
        <v>2225</v>
      </c>
      <c r="E293" s="223">
        <f>E278</f>
        <v>128</v>
      </c>
      <c r="F293" s="472">
        <f>F278</f>
        <v>5.7528089887640448</v>
      </c>
      <c r="G293" s="492">
        <f t="shared" ref="G293:I293" si="250">G278</f>
        <v>8811.1299999999992</v>
      </c>
      <c r="H293" s="492">
        <f t="shared" si="250"/>
        <v>4406</v>
      </c>
      <c r="I293" s="492">
        <f t="shared" si="250"/>
        <v>190.76339000000002</v>
      </c>
      <c r="J293" s="223">
        <f t="shared" si="246"/>
        <v>4.3296275533363602</v>
      </c>
      <c r="K293" s="79"/>
    </row>
    <row r="294" spans="1:11" ht="44.25" customHeight="1" x14ac:dyDescent="0.25">
      <c r="A294" s="37">
        <v>1</v>
      </c>
      <c r="B294" s="221" t="s">
        <v>119</v>
      </c>
      <c r="C294" s="223">
        <f>C279</f>
        <v>1550</v>
      </c>
      <c r="D294" s="223">
        <f t="shared" ref="D294:J294" si="251">D279</f>
        <v>775</v>
      </c>
      <c r="E294" s="223">
        <f t="shared" si="251"/>
        <v>176</v>
      </c>
      <c r="F294" s="472">
        <f t="shared" si="251"/>
        <v>22.70967741935484</v>
      </c>
      <c r="G294" s="492">
        <f t="shared" si="251"/>
        <v>1303.55</v>
      </c>
      <c r="H294" s="492">
        <f t="shared" si="251"/>
        <v>652</v>
      </c>
      <c r="I294" s="492">
        <f t="shared" si="251"/>
        <v>112.24442000000001</v>
      </c>
      <c r="J294" s="223">
        <f t="shared" si="251"/>
        <v>17.215401840490799</v>
      </c>
      <c r="K294" s="79"/>
    </row>
    <row r="295" spans="1:11" ht="38.25" customHeight="1" x14ac:dyDescent="0.25">
      <c r="A295" s="37">
        <v>1</v>
      </c>
      <c r="B295" s="221" t="s">
        <v>86</v>
      </c>
      <c r="C295" s="223">
        <f>C280</f>
        <v>480</v>
      </c>
      <c r="D295" s="223">
        <f t="shared" ref="D295:F296" si="252">D280</f>
        <v>240</v>
      </c>
      <c r="E295" s="223">
        <f t="shared" si="252"/>
        <v>39</v>
      </c>
      <c r="F295" s="472">
        <f t="shared" si="252"/>
        <v>16.25</v>
      </c>
      <c r="G295" s="492">
        <f t="shared" ref="G295:I295" si="253">G280</f>
        <v>1643.376</v>
      </c>
      <c r="H295" s="492">
        <f t="shared" si="253"/>
        <v>822</v>
      </c>
      <c r="I295" s="492">
        <f t="shared" si="253"/>
        <v>129.33250999999998</v>
      </c>
      <c r="J295" s="223">
        <f t="shared" si="246"/>
        <v>15.733881995133819</v>
      </c>
      <c r="K295" s="79"/>
    </row>
    <row r="296" spans="1:11" ht="38.25" customHeight="1" x14ac:dyDescent="0.25">
      <c r="A296" s="37">
        <v>1</v>
      </c>
      <c r="B296" s="427" t="s">
        <v>87</v>
      </c>
      <c r="C296" s="428">
        <f>C281</f>
        <v>600</v>
      </c>
      <c r="D296" s="428">
        <f t="shared" si="252"/>
        <v>300</v>
      </c>
      <c r="E296" s="428">
        <f t="shared" si="252"/>
        <v>37</v>
      </c>
      <c r="F296" s="473">
        <f t="shared" si="252"/>
        <v>12.333333333333334</v>
      </c>
      <c r="G296" s="492">
        <f t="shared" ref="G296:I296" si="254">G281</f>
        <v>380.346</v>
      </c>
      <c r="H296" s="492">
        <f t="shared" si="254"/>
        <v>190</v>
      </c>
      <c r="I296" s="492">
        <f t="shared" si="254"/>
        <v>23.45467</v>
      </c>
      <c r="J296" s="428">
        <f t="shared" si="246"/>
        <v>12.344563157894736</v>
      </c>
      <c r="K296" s="79"/>
    </row>
    <row r="297" spans="1:11" ht="38.25" customHeight="1" thickBot="1" x14ac:dyDescent="0.3">
      <c r="B297" s="724" t="s">
        <v>133</v>
      </c>
      <c r="C297" s="725">
        <f>SUM(C282)</f>
        <v>9790</v>
      </c>
      <c r="D297" s="725">
        <f t="shared" ref="D297:J297" si="255">SUM(D282)</f>
        <v>4895</v>
      </c>
      <c r="E297" s="725">
        <f t="shared" si="255"/>
        <v>5483</v>
      </c>
      <c r="F297" s="725">
        <f t="shared" si="255"/>
        <v>112.01225740551584</v>
      </c>
      <c r="G297" s="725">
        <f t="shared" si="255"/>
        <v>6293.7952000000005</v>
      </c>
      <c r="H297" s="725">
        <f t="shared" si="255"/>
        <v>3147</v>
      </c>
      <c r="I297" s="725">
        <f t="shared" si="255"/>
        <v>3491.5451999999996</v>
      </c>
      <c r="J297" s="725">
        <f t="shared" si="255"/>
        <v>110.94836987607243</v>
      </c>
      <c r="K297" s="79"/>
    </row>
    <row r="298" spans="1:11" s="35" customFormat="1" ht="17.25" customHeight="1" thickBot="1" x14ac:dyDescent="0.3">
      <c r="A298" s="37">
        <v>1</v>
      </c>
      <c r="B298" s="429" t="s">
        <v>127</v>
      </c>
      <c r="C298" s="430"/>
      <c r="D298" s="430"/>
      <c r="E298" s="430"/>
      <c r="F298" s="431"/>
      <c r="G298" s="432">
        <f>G283</f>
        <v>27691.674166666664</v>
      </c>
      <c r="H298" s="432">
        <f t="shared" ref="H298:J298" si="256">H283</f>
        <v>13847</v>
      </c>
      <c r="I298" s="432">
        <f t="shared" si="256"/>
        <v>8112.7647599999991</v>
      </c>
      <c r="J298" s="432">
        <f t="shared" si="256"/>
        <v>58.588609518307209</v>
      </c>
      <c r="K298" s="109"/>
    </row>
    <row r="299" spans="1:11" s="35" customFormat="1" ht="17.25" customHeight="1" x14ac:dyDescent="0.25">
      <c r="A299" s="37">
        <v>1</v>
      </c>
      <c r="B299" s="217"/>
      <c r="C299" s="328"/>
      <c r="D299" s="328"/>
      <c r="E299" s="328"/>
      <c r="F299" s="70"/>
      <c r="G299" s="394"/>
      <c r="H299" s="394"/>
      <c r="I299" s="394"/>
      <c r="J299" s="42"/>
      <c r="K299" s="109"/>
    </row>
    <row r="300" spans="1:11" ht="29.25" x14ac:dyDescent="0.25">
      <c r="A300" s="37">
        <v>1</v>
      </c>
      <c r="B300" s="329" t="s">
        <v>41</v>
      </c>
      <c r="C300" s="649"/>
      <c r="D300" s="149"/>
      <c r="E300" s="149"/>
      <c r="F300" s="149"/>
      <c r="G300" s="395"/>
      <c r="H300" s="395"/>
      <c r="I300" s="395"/>
      <c r="J300" s="154"/>
      <c r="K300" s="79"/>
    </row>
    <row r="301" spans="1:11" ht="36" customHeight="1" x14ac:dyDescent="0.25">
      <c r="A301" s="37">
        <v>1</v>
      </c>
      <c r="B301" s="500" t="s">
        <v>130</v>
      </c>
      <c r="C301" s="120">
        <f>SUM(C302:C305)</f>
        <v>4927</v>
      </c>
      <c r="D301" s="120">
        <f t="shared" ref="D301:E301" si="257">SUM(D302:D305)</f>
        <v>2465</v>
      </c>
      <c r="E301" s="120">
        <f t="shared" si="257"/>
        <v>1913</v>
      </c>
      <c r="F301" s="125">
        <f t="shared" ref="F301:F311" si="258">E301/D301*100</f>
        <v>77.606490872210955</v>
      </c>
      <c r="G301" s="647">
        <f>SUM(G302:G305)</f>
        <v>10816.080474074073</v>
      </c>
      <c r="H301" s="647">
        <f t="shared" ref="H301:I301" si="259">SUM(H302:H305)</f>
        <v>5408</v>
      </c>
      <c r="I301" s="647">
        <f t="shared" si="259"/>
        <v>4813.2747699999991</v>
      </c>
      <c r="J301" s="122">
        <f t="shared" ref="J301:J314" si="260">I301/H301*100</f>
        <v>89.002861871301747</v>
      </c>
      <c r="K301" s="79"/>
    </row>
    <row r="302" spans="1:11" ht="31.5" customHeight="1" x14ac:dyDescent="0.25">
      <c r="A302" s="37">
        <v>1</v>
      </c>
      <c r="B302" s="73" t="s">
        <v>83</v>
      </c>
      <c r="C302" s="120">
        <v>3532</v>
      </c>
      <c r="D302" s="113">
        <f t="shared" ref="D302:D311" si="261">ROUND(C302/12*$B$3,0)</f>
        <v>1766</v>
      </c>
      <c r="E302" s="120">
        <v>1387</v>
      </c>
      <c r="F302" s="125">
        <f t="shared" si="258"/>
        <v>78.539071347678373</v>
      </c>
      <c r="G302" s="647">
        <v>7222.393194074074</v>
      </c>
      <c r="H302" s="647">
        <f t="shared" ref="H302:H311" si="262">ROUND(G302/12*$B$3,0)</f>
        <v>3611</v>
      </c>
      <c r="I302" s="647">
        <v>2750.93</v>
      </c>
      <c r="J302" s="122">
        <f t="shared" si="260"/>
        <v>76.181944059817226</v>
      </c>
      <c r="K302" s="79"/>
    </row>
    <row r="303" spans="1:11" ht="33" customHeight="1" x14ac:dyDescent="0.25">
      <c r="A303" s="37">
        <v>1</v>
      </c>
      <c r="B303" s="73" t="s">
        <v>84</v>
      </c>
      <c r="C303" s="120">
        <v>1077</v>
      </c>
      <c r="D303" s="113">
        <f t="shared" si="261"/>
        <v>539</v>
      </c>
      <c r="E303" s="120">
        <v>205</v>
      </c>
      <c r="F303" s="125">
        <f t="shared" si="258"/>
        <v>38.03339517625232</v>
      </c>
      <c r="G303" s="647">
        <v>1935.5844</v>
      </c>
      <c r="H303" s="647">
        <f t="shared" si="262"/>
        <v>968</v>
      </c>
      <c r="I303" s="647">
        <v>388.59940999999998</v>
      </c>
      <c r="J303" s="122">
        <f t="shared" si="260"/>
        <v>40.144567148760331</v>
      </c>
      <c r="K303" s="79"/>
    </row>
    <row r="304" spans="1:11" ht="46.5" customHeight="1" x14ac:dyDescent="0.25">
      <c r="A304" s="37">
        <v>1</v>
      </c>
      <c r="B304" s="73" t="s">
        <v>124</v>
      </c>
      <c r="C304" s="120">
        <v>147</v>
      </c>
      <c r="D304" s="113">
        <f t="shared" si="261"/>
        <v>74</v>
      </c>
      <c r="E304" s="120">
        <v>146</v>
      </c>
      <c r="F304" s="125">
        <f t="shared" si="258"/>
        <v>197.29729729729729</v>
      </c>
      <c r="G304" s="647">
        <v>766.48152000000005</v>
      </c>
      <c r="H304" s="647">
        <f t="shared" si="262"/>
        <v>383</v>
      </c>
      <c r="I304" s="647">
        <v>761.26735999999983</v>
      </c>
      <c r="J304" s="122">
        <f t="shared" si="260"/>
        <v>198.76432375979107</v>
      </c>
      <c r="K304" s="79"/>
    </row>
    <row r="305" spans="1:11" ht="34.5" customHeight="1" x14ac:dyDescent="0.25">
      <c r="A305" s="37">
        <v>1</v>
      </c>
      <c r="B305" s="73" t="s">
        <v>125</v>
      </c>
      <c r="C305" s="120">
        <v>171</v>
      </c>
      <c r="D305" s="113">
        <f t="shared" si="261"/>
        <v>86</v>
      </c>
      <c r="E305" s="120">
        <v>175</v>
      </c>
      <c r="F305" s="125">
        <f t="shared" si="258"/>
        <v>203.48837209302326</v>
      </c>
      <c r="G305" s="647">
        <v>891.62135999999998</v>
      </c>
      <c r="H305" s="647">
        <f t="shared" si="262"/>
        <v>446</v>
      </c>
      <c r="I305" s="647">
        <v>912.47799999999995</v>
      </c>
      <c r="J305" s="122">
        <f t="shared" si="260"/>
        <v>204.59147982062777</v>
      </c>
      <c r="K305" s="79"/>
    </row>
    <row r="306" spans="1:11" ht="44.25" customHeight="1" x14ac:dyDescent="0.25">
      <c r="A306" s="37">
        <v>1</v>
      </c>
      <c r="B306" s="241" t="s">
        <v>122</v>
      </c>
      <c r="C306" s="120">
        <f>SUM(C307:C311)</f>
        <v>7528</v>
      </c>
      <c r="D306" s="120">
        <f t="shared" ref="D306:I306" si="263">SUM(D307:D311)</f>
        <v>3765</v>
      </c>
      <c r="E306" s="120">
        <f t="shared" si="263"/>
        <v>2900</v>
      </c>
      <c r="F306" s="125">
        <f t="shared" si="258"/>
        <v>77.025232403718462</v>
      </c>
      <c r="G306" s="647">
        <f t="shared" si="263"/>
        <v>11230.92001</v>
      </c>
      <c r="H306" s="647">
        <f t="shared" si="263"/>
        <v>5615</v>
      </c>
      <c r="I306" s="647">
        <f t="shared" si="263"/>
        <v>6408.7863300000017</v>
      </c>
      <c r="J306" s="120">
        <f t="shared" si="260"/>
        <v>114.13688922528944</v>
      </c>
      <c r="K306" s="79"/>
    </row>
    <row r="307" spans="1:11" ht="30" x14ac:dyDescent="0.25">
      <c r="A307" s="37">
        <v>1</v>
      </c>
      <c r="B307" s="73" t="s">
        <v>118</v>
      </c>
      <c r="C307" s="120">
        <v>1200</v>
      </c>
      <c r="D307" s="113">
        <f t="shared" si="261"/>
        <v>600</v>
      </c>
      <c r="E307" s="120">
        <v>418</v>
      </c>
      <c r="F307" s="125">
        <f t="shared" si="258"/>
        <v>69.666666666666671</v>
      </c>
      <c r="G307" s="647">
        <v>1761.84</v>
      </c>
      <c r="H307" s="647">
        <f t="shared" si="262"/>
        <v>881</v>
      </c>
      <c r="I307" s="647">
        <v>622.74145999999996</v>
      </c>
      <c r="J307" s="120">
        <f t="shared" si="260"/>
        <v>70.685750283768442</v>
      </c>
      <c r="K307" s="79"/>
    </row>
    <row r="308" spans="1:11" ht="45" customHeight="1" x14ac:dyDescent="0.25">
      <c r="A308" s="37">
        <v>1</v>
      </c>
      <c r="B308" s="73" t="s">
        <v>128</v>
      </c>
      <c r="C308" s="120">
        <v>4650</v>
      </c>
      <c r="D308" s="113">
        <f t="shared" si="261"/>
        <v>2325</v>
      </c>
      <c r="E308" s="120">
        <v>2307</v>
      </c>
      <c r="F308" s="125">
        <f t="shared" si="258"/>
        <v>99.225806451612911</v>
      </c>
      <c r="G308" s="647">
        <v>8226.6310200000007</v>
      </c>
      <c r="H308" s="647">
        <f t="shared" si="262"/>
        <v>4113</v>
      </c>
      <c r="I308" s="647">
        <v>5406.3704200000011</v>
      </c>
      <c r="J308" s="120">
        <f t="shared" si="260"/>
        <v>131.44591344517386</v>
      </c>
      <c r="K308" s="79"/>
    </row>
    <row r="309" spans="1:11" ht="45" customHeight="1" x14ac:dyDescent="0.25">
      <c r="A309" s="37">
        <v>1</v>
      </c>
      <c r="B309" s="73" t="s">
        <v>119</v>
      </c>
      <c r="C309" s="120">
        <v>459</v>
      </c>
      <c r="D309" s="113">
        <f t="shared" si="261"/>
        <v>230</v>
      </c>
      <c r="E309" s="120">
        <v>63</v>
      </c>
      <c r="F309" s="125">
        <f t="shared" si="258"/>
        <v>27.391304347826086</v>
      </c>
      <c r="G309" s="647">
        <v>386.01900000000001</v>
      </c>
      <c r="H309" s="647">
        <f t="shared" si="262"/>
        <v>193</v>
      </c>
      <c r="I309" s="647">
        <v>39.936330000000005</v>
      </c>
      <c r="J309" s="120">
        <f t="shared" si="260"/>
        <v>20.692398963730575</v>
      </c>
      <c r="K309" s="79"/>
    </row>
    <row r="310" spans="1:11" ht="30" x14ac:dyDescent="0.25">
      <c r="A310" s="37">
        <v>1</v>
      </c>
      <c r="B310" s="73" t="s">
        <v>86</v>
      </c>
      <c r="C310" s="120">
        <v>30</v>
      </c>
      <c r="D310" s="113">
        <f t="shared" si="261"/>
        <v>15</v>
      </c>
      <c r="E310" s="120">
        <v>106</v>
      </c>
      <c r="F310" s="125">
        <f t="shared" si="258"/>
        <v>706.66666666666663</v>
      </c>
      <c r="G310" s="647">
        <v>102.711</v>
      </c>
      <c r="H310" s="647">
        <f t="shared" si="262"/>
        <v>51</v>
      </c>
      <c r="I310" s="647">
        <v>335.93465999999995</v>
      </c>
      <c r="J310" s="120">
        <f t="shared" si="260"/>
        <v>658.6954117647058</v>
      </c>
      <c r="K310" s="79"/>
    </row>
    <row r="311" spans="1:11" ht="30" customHeight="1" x14ac:dyDescent="0.25">
      <c r="A311" s="37">
        <v>1</v>
      </c>
      <c r="B311" s="309" t="s">
        <v>87</v>
      </c>
      <c r="C311" s="186">
        <v>1189</v>
      </c>
      <c r="D311" s="324">
        <f t="shared" si="261"/>
        <v>595</v>
      </c>
      <c r="E311" s="186">
        <v>6</v>
      </c>
      <c r="F311" s="406">
        <f t="shared" si="258"/>
        <v>1.0084033613445378</v>
      </c>
      <c r="G311" s="647">
        <v>753.71898999999996</v>
      </c>
      <c r="H311" s="647">
        <f t="shared" si="262"/>
        <v>377</v>
      </c>
      <c r="I311" s="647">
        <v>3.8034599999999998</v>
      </c>
      <c r="J311" s="650">
        <f t="shared" si="260"/>
        <v>1.0088753315649865</v>
      </c>
      <c r="K311" s="79"/>
    </row>
    <row r="312" spans="1:11" s="112" customFormat="1" ht="30" x14ac:dyDescent="0.25">
      <c r="B312" s="123" t="s">
        <v>133</v>
      </c>
      <c r="C312" s="120">
        <v>11774</v>
      </c>
      <c r="D312" s="113">
        <f t="shared" ref="D312" si="264">ROUND(C312/12*$B$3,0)</f>
        <v>5887</v>
      </c>
      <c r="E312" s="120">
        <v>4977</v>
      </c>
      <c r="F312" s="125">
        <f t="shared" ref="F312:F313" si="265">E312/D312*100</f>
        <v>84.542211652794293</v>
      </c>
      <c r="G312" s="647">
        <v>7569.2691199999999</v>
      </c>
      <c r="H312" s="647">
        <f t="shared" ref="H312" si="266">ROUND(G312/12*$B$3,0)</f>
        <v>3785</v>
      </c>
      <c r="I312" s="647">
        <v>3184.1846399999995</v>
      </c>
      <c r="J312" s="120">
        <f t="shared" ref="J312" si="267">I312/H312*100</f>
        <v>84.126410568031702</v>
      </c>
      <c r="K312" s="111"/>
    </row>
    <row r="313" spans="1:11" s="112" customFormat="1" ht="15.75" thickBot="1" x14ac:dyDescent="0.3">
      <c r="B313" s="723" t="s">
        <v>135</v>
      </c>
      <c r="C313" s="673">
        <v>5500</v>
      </c>
      <c r="D313" s="761">
        <f>ROUND(C313/10*4,0)</f>
        <v>2200</v>
      </c>
      <c r="E313" s="673">
        <v>176</v>
      </c>
      <c r="F313" s="147">
        <f t="shared" si="265"/>
        <v>8</v>
      </c>
      <c r="G313" s="710"/>
      <c r="H313" s="710"/>
      <c r="I313" s="710">
        <v>113.14688000000001</v>
      </c>
      <c r="J313" s="673"/>
      <c r="K313" s="111"/>
    </row>
    <row r="314" spans="1:11" s="13" customFormat="1" ht="15.75" thickBot="1" x14ac:dyDescent="0.3">
      <c r="A314" s="37">
        <v>1</v>
      </c>
      <c r="B314" s="117" t="s">
        <v>3</v>
      </c>
      <c r="C314" s="367"/>
      <c r="D314" s="367"/>
      <c r="E314" s="367"/>
      <c r="F314" s="410"/>
      <c r="G314" s="419">
        <f>G306+G301+G312</f>
        <v>29616.269604074074</v>
      </c>
      <c r="H314" s="419">
        <f t="shared" ref="H314:I314" si="268">H306+H301+H312</f>
        <v>14808</v>
      </c>
      <c r="I314" s="419">
        <f t="shared" si="268"/>
        <v>14406.24574</v>
      </c>
      <c r="J314" s="367">
        <f t="shared" si="260"/>
        <v>97.286910723933005</v>
      </c>
      <c r="K314" s="119"/>
    </row>
    <row r="315" spans="1:11" ht="35.25" customHeight="1" x14ac:dyDescent="0.25">
      <c r="A315" s="37">
        <v>1</v>
      </c>
      <c r="B315" s="437" t="s">
        <v>39</v>
      </c>
      <c r="C315" s="438"/>
      <c r="D315" s="438"/>
      <c r="E315" s="438"/>
      <c r="F315" s="474"/>
      <c r="G315" s="439"/>
      <c r="H315" s="439"/>
      <c r="I315" s="439"/>
      <c r="J315" s="440"/>
      <c r="K315" s="79"/>
    </row>
    <row r="316" spans="1:11" ht="30" x14ac:dyDescent="0.25">
      <c r="A316" s="37">
        <v>1</v>
      </c>
      <c r="B316" s="237" t="s">
        <v>130</v>
      </c>
      <c r="C316" s="229">
        <f t="shared" ref="C316:G321" si="269">C301</f>
        <v>4927</v>
      </c>
      <c r="D316" s="229">
        <f t="shared" si="269"/>
        <v>2465</v>
      </c>
      <c r="E316" s="229">
        <f t="shared" si="269"/>
        <v>1913</v>
      </c>
      <c r="F316" s="475">
        <f t="shared" si="269"/>
        <v>77.606490872210955</v>
      </c>
      <c r="G316" s="491">
        <f t="shared" si="269"/>
        <v>10816.080474074073</v>
      </c>
      <c r="H316" s="491">
        <f t="shared" ref="H316:J316" si="270">H301</f>
        <v>5408</v>
      </c>
      <c r="I316" s="491">
        <f t="shared" si="270"/>
        <v>4813.2747699999991</v>
      </c>
      <c r="J316" s="228">
        <f t="shared" si="270"/>
        <v>89.002861871301747</v>
      </c>
      <c r="K316" s="79"/>
    </row>
    <row r="317" spans="1:11" ht="27" customHeight="1" x14ac:dyDescent="0.25">
      <c r="A317" s="37">
        <v>1</v>
      </c>
      <c r="B317" s="225" t="s">
        <v>83</v>
      </c>
      <c r="C317" s="229">
        <f t="shared" si="269"/>
        <v>3532</v>
      </c>
      <c r="D317" s="229">
        <f t="shared" si="269"/>
        <v>1766</v>
      </c>
      <c r="E317" s="229">
        <f t="shared" si="269"/>
        <v>1387</v>
      </c>
      <c r="F317" s="475">
        <f t="shared" si="269"/>
        <v>78.539071347678373</v>
      </c>
      <c r="G317" s="491">
        <f t="shared" si="269"/>
        <v>7222.393194074074</v>
      </c>
      <c r="H317" s="491">
        <f t="shared" ref="H317:J317" si="271">H302</f>
        <v>3611</v>
      </c>
      <c r="I317" s="491">
        <f t="shared" si="271"/>
        <v>2750.93</v>
      </c>
      <c r="J317" s="228">
        <f t="shared" si="271"/>
        <v>76.181944059817226</v>
      </c>
      <c r="K317" s="79"/>
    </row>
    <row r="318" spans="1:11" ht="27" customHeight="1" x14ac:dyDescent="0.25">
      <c r="A318" s="37">
        <v>1</v>
      </c>
      <c r="B318" s="225" t="s">
        <v>84</v>
      </c>
      <c r="C318" s="229">
        <f t="shared" si="269"/>
        <v>1077</v>
      </c>
      <c r="D318" s="229">
        <f t="shared" si="269"/>
        <v>539</v>
      </c>
      <c r="E318" s="229">
        <f t="shared" si="269"/>
        <v>205</v>
      </c>
      <c r="F318" s="475">
        <f t="shared" si="269"/>
        <v>38.03339517625232</v>
      </c>
      <c r="G318" s="491">
        <f t="shared" si="269"/>
        <v>1935.5844</v>
      </c>
      <c r="H318" s="491">
        <f t="shared" ref="H318:J318" si="272">H303</f>
        <v>968</v>
      </c>
      <c r="I318" s="491">
        <f t="shared" si="272"/>
        <v>388.59940999999998</v>
      </c>
      <c r="J318" s="228">
        <f t="shared" si="272"/>
        <v>40.144567148760331</v>
      </c>
      <c r="K318" s="79"/>
    </row>
    <row r="319" spans="1:11" ht="27" customHeight="1" x14ac:dyDescent="0.25">
      <c r="A319" s="37">
        <v>1</v>
      </c>
      <c r="B319" s="225" t="s">
        <v>124</v>
      </c>
      <c r="C319" s="229">
        <f t="shared" si="269"/>
        <v>147</v>
      </c>
      <c r="D319" s="229">
        <f t="shared" si="269"/>
        <v>74</v>
      </c>
      <c r="E319" s="229">
        <f t="shared" si="269"/>
        <v>146</v>
      </c>
      <c r="F319" s="475">
        <f t="shared" si="269"/>
        <v>197.29729729729729</v>
      </c>
      <c r="G319" s="491">
        <f t="shared" si="269"/>
        <v>766.48152000000005</v>
      </c>
      <c r="H319" s="491">
        <f t="shared" ref="H319:J319" si="273">H304</f>
        <v>383</v>
      </c>
      <c r="I319" s="491">
        <f t="shared" si="273"/>
        <v>761.26735999999983</v>
      </c>
      <c r="J319" s="228">
        <f t="shared" si="273"/>
        <v>198.76432375979107</v>
      </c>
      <c r="K319" s="79"/>
    </row>
    <row r="320" spans="1:11" ht="27" customHeight="1" x14ac:dyDescent="0.25">
      <c r="A320" s="37">
        <v>1</v>
      </c>
      <c r="B320" s="225" t="s">
        <v>125</v>
      </c>
      <c r="C320" s="229">
        <f t="shared" si="269"/>
        <v>171</v>
      </c>
      <c r="D320" s="229">
        <f t="shared" si="269"/>
        <v>86</v>
      </c>
      <c r="E320" s="229">
        <f t="shared" si="269"/>
        <v>175</v>
      </c>
      <c r="F320" s="475">
        <f t="shared" si="269"/>
        <v>203.48837209302326</v>
      </c>
      <c r="G320" s="491">
        <f t="shared" si="269"/>
        <v>891.62135999999998</v>
      </c>
      <c r="H320" s="491">
        <f t="shared" ref="H320:J320" si="274">H305</f>
        <v>446</v>
      </c>
      <c r="I320" s="491">
        <f t="shared" si="274"/>
        <v>912.47799999999995</v>
      </c>
      <c r="J320" s="228">
        <f t="shared" si="274"/>
        <v>204.59147982062777</v>
      </c>
      <c r="K320" s="79"/>
    </row>
    <row r="321" spans="1:11" ht="41.25" customHeight="1" x14ac:dyDescent="0.25">
      <c r="A321" s="37">
        <v>1</v>
      </c>
      <c r="B321" s="237" t="s">
        <v>122</v>
      </c>
      <c r="C321" s="229">
        <f t="shared" si="269"/>
        <v>7528</v>
      </c>
      <c r="D321" s="229">
        <f t="shared" si="269"/>
        <v>3765</v>
      </c>
      <c r="E321" s="229">
        <f t="shared" si="269"/>
        <v>2900</v>
      </c>
      <c r="F321" s="475">
        <f t="shared" si="269"/>
        <v>77.025232403718462</v>
      </c>
      <c r="G321" s="491">
        <f t="shared" si="269"/>
        <v>11230.92001</v>
      </c>
      <c r="H321" s="491">
        <f t="shared" ref="H321:J321" si="275">H306</f>
        <v>5615</v>
      </c>
      <c r="I321" s="491">
        <f t="shared" si="275"/>
        <v>6408.7863300000017</v>
      </c>
      <c r="J321" s="228">
        <f t="shared" si="275"/>
        <v>114.13688922528944</v>
      </c>
      <c r="K321" s="79"/>
    </row>
    <row r="322" spans="1:11" ht="30" x14ac:dyDescent="0.25">
      <c r="A322" s="37">
        <v>1</v>
      </c>
      <c r="B322" s="225" t="s">
        <v>118</v>
      </c>
      <c r="C322" s="229">
        <f t="shared" ref="C322:C327" si="276">C307</f>
        <v>1200</v>
      </c>
      <c r="D322" s="229">
        <f t="shared" ref="D322:J322" si="277">D307</f>
        <v>600</v>
      </c>
      <c r="E322" s="229">
        <f t="shared" si="277"/>
        <v>418</v>
      </c>
      <c r="F322" s="475">
        <f t="shared" si="277"/>
        <v>69.666666666666671</v>
      </c>
      <c r="G322" s="491">
        <f t="shared" si="277"/>
        <v>1761.84</v>
      </c>
      <c r="H322" s="491">
        <f t="shared" si="277"/>
        <v>881</v>
      </c>
      <c r="I322" s="491">
        <f t="shared" si="277"/>
        <v>622.74145999999996</v>
      </c>
      <c r="J322" s="229">
        <f t="shared" si="277"/>
        <v>70.685750283768442</v>
      </c>
      <c r="K322" s="79"/>
    </row>
    <row r="323" spans="1:11" ht="42.75" customHeight="1" x14ac:dyDescent="0.25">
      <c r="A323" s="37">
        <v>1</v>
      </c>
      <c r="B323" s="225" t="s">
        <v>85</v>
      </c>
      <c r="C323" s="229">
        <f t="shared" si="276"/>
        <v>4650</v>
      </c>
      <c r="D323" s="229">
        <f>D308</f>
        <v>2325</v>
      </c>
      <c r="E323" s="229">
        <f>E308</f>
        <v>2307</v>
      </c>
      <c r="F323" s="475">
        <f>F308</f>
        <v>99.225806451612911</v>
      </c>
      <c r="G323" s="491">
        <f>G308</f>
        <v>8226.6310200000007</v>
      </c>
      <c r="H323" s="491">
        <f t="shared" ref="H323:J323" si="278">H308</f>
        <v>4113</v>
      </c>
      <c r="I323" s="491">
        <f t="shared" si="278"/>
        <v>5406.3704200000011</v>
      </c>
      <c r="J323" s="228">
        <f t="shared" si="278"/>
        <v>131.44591344517386</v>
      </c>
      <c r="K323" s="79"/>
    </row>
    <row r="324" spans="1:11" ht="42.75" customHeight="1" x14ac:dyDescent="0.25">
      <c r="A324" s="37">
        <v>1</v>
      </c>
      <c r="B324" s="225" t="s">
        <v>119</v>
      </c>
      <c r="C324" s="229">
        <f t="shared" si="276"/>
        <v>459</v>
      </c>
      <c r="D324" s="229">
        <f t="shared" ref="D324:J324" si="279">D309</f>
        <v>230</v>
      </c>
      <c r="E324" s="229">
        <f t="shared" si="279"/>
        <v>63</v>
      </c>
      <c r="F324" s="475">
        <f t="shared" si="279"/>
        <v>27.391304347826086</v>
      </c>
      <c r="G324" s="491">
        <f t="shared" si="279"/>
        <v>386.01900000000001</v>
      </c>
      <c r="H324" s="491">
        <f t="shared" si="279"/>
        <v>193</v>
      </c>
      <c r="I324" s="491">
        <f t="shared" si="279"/>
        <v>39.936330000000005</v>
      </c>
      <c r="J324" s="491">
        <f t="shared" si="279"/>
        <v>20.692398963730575</v>
      </c>
      <c r="K324" s="79"/>
    </row>
    <row r="325" spans="1:11" ht="32.25" customHeight="1" x14ac:dyDescent="0.25">
      <c r="A325" s="37">
        <v>1</v>
      </c>
      <c r="B325" s="225" t="s">
        <v>86</v>
      </c>
      <c r="C325" s="229">
        <f t="shared" si="276"/>
        <v>30</v>
      </c>
      <c r="D325" s="229">
        <f t="shared" ref="D325:G327" si="280">D310</f>
        <v>15</v>
      </c>
      <c r="E325" s="229">
        <f t="shared" si="280"/>
        <v>106</v>
      </c>
      <c r="F325" s="475">
        <f t="shared" si="280"/>
        <v>706.66666666666663</v>
      </c>
      <c r="G325" s="491">
        <f t="shared" si="280"/>
        <v>102.711</v>
      </c>
      <c r="H325" s="491">
        <f t="shared" ref="H325:J325" si="281">H310</f>
        <v>51</v>
      </c>
      <c r="I325" s="491">
        <f t="shared" si="281"/>
        <v>335.93465999999995</v>
      </c>
      <c r="J325" s="228">
        <f t="shared" si="281"/>
        <v>658.6954117647058</v>
      </c>
      <c r="K325" s="79"/>
    </row>
    <row r="326" spans="1:11" ht="27" customHeight="1" x14ac:dyDescent="0.25">
      <c r="A326" s="37">
        <v>1</v>
      </c>
      <c r="B326" s="441" t="s">
        <v>87</v>
      </c>
      <c r="C326" s="442">
        <f t="shared" si="276"/>
        <v>1189</v>
      </c>
      <c r="D326" s="442">
        <f t="shared" si="280"/>
        <v>595</v>
      </c>
      <c r="E326" s="442">
        <f t="shared" si="280"/>
        <v>6</v>
      </c>
      <c r="F326" s="476">
        <f t="shared" si="280"/>
        <v>1.0084033613445378</v>
      </c>
      <c r="G326" s="491">
        <f t="shared" si="280"/>
        <v>753.71898999999996</v>
      </c>
      <c r="H326" s="491">
        <f t="shared" ref="H326:J327" si="282">H311</f>
        <v>377</v>
      </c>
      <c r="I326" s="491">
        <f t="shared" si="282"/>
        <v>3.8034599999999998</v>
      </c>
      <c r="J326" s="443">
        <f t="shared" si="282"/>
        <v>1.0088753315649865</v>
      </c>
      <c r="K326" s="79"/>
    </row>
    <row r="327" spans="1:11" ht="27" customHeight="1" thickBot="1" x14ac:dyDescent="0.3">
      <c r="A327" s="37">
        <v>1</v>
      </c>
      <c r="B327" s="123" t="s">
        <v>133</v>
      </c>
      <c r="C327" s="442">
        <f t="shared" si="276"/>
        <v>11774</v>
      </c>
      <c r="D327" s="442">
        <f t="shared" si="280"/>
        <v>5887</v>
      </c>
      <c r="E327" s="442">
        <f t="shared" si="280"/>
        <v>4977</v>
      </c>
      <c r="F327" s="476">
        <f t="shared" si="280"/>
        <v>84.542211652794293</v>
      </c>
      <c r="G327" s="491">
        <f t="shared" si="280"/>
        <v>7569.2691199999999</v>
      </c>
      <c r="H327" s="491">
        <f t="shared" si="282"/>
        <v>3785</v>
      </c>
      <c r="I327" s="491">
        <f t="shared" si="282"/>
        <v>3184.1846399999995</v>
      </c>
      <c r="J327" s="443">
        <f t="shared" si="282"/>
        <v>84.126410568031702</v>
      </c>
      <c r="K327" s="79"/>
    </row>
    <row r="328" spans="1:11" s="13" customFormat="1" ht="15" customHeight="1" thickBot="1" x14ac:dyDescent="0.3">
      <c r="A328" s="37">
        <v>1</v>
      </c>
      <c r="B328" s="444" t="s">
        <v>127</v>
      </c>
      <c r="C328" s="445">
        <f t="shared" ref="C328" si="283">C314</f>
        <v>0</v>
      </c>
      <c r="D328" s="445">
        <f t="shared" ref="D328:J328" si="284">D314</f>
        <v>0</v>
      </c>
      <c r="E328" s="445">
        <f t="shared" si="284"/>
        <v>0</v>
      </c>
      <c r="F328" s="477">
        <f t="shared" si="284"/>
        <v>0</v>
      </c>
      <c r="G328" s="446">
        <f t="shared" si="284"/>
        <v>29616.269604074074</v>
      </c>
      <c r="H328" s="446">
        <f t="shared" si="284"/>
        <v>14808</v>
      </c>
      <c r="I328" s="446">
        <f t="shared" si="284"/>
        <v>14406.24574</v>
      </c>
      <c r="J328" s="445">
        <f t="shared" si="284"/>
        <v>97.286910723933005</v>
      </c>
      <c r="K328" s="119"/>
    </row>
    <row r="329" spans="1:11" x14ac:dyDescent="0.25">
      <c r="A329" s="37">
        <v>1</v>
      </c>
      <c r="B329" s="227"/>
      <c r="C329" s="227"/>
      <c r="D329" s="227"/>
      <c r="E329" s="227"/>
      <c r="F329" s="227"/>
      <c r="G329" s="396"/>
      <c r="H329" s="396"/>
      <c r="I329" s="396"/>
      <c r="J329" s="227"/>
      <c r="K329" s="79"/>
    </row>
    <row r="330" spans="1:11" ht="29.25" customHeight="1" x14ac:dyDescent="0.25">
      <c r="A330" s="37">
        <v>1</v>
      </c>
      <c r="B330" s="337" t="s">
        <v>43</v>
      </c>
      <c r="C330" s="651"/>
      <c r="D330" s="651"/>
      <c r="E330" s="651"/>
      <c r="F330" s="651"/>
      <c r="G330" s="652"/>
      <c r="H330" s="652"/>
      <c r="I330" s="652"/>
      <c r="J330" s="651"/>
      <c r="K330" s="79"/>
    </row>
    <row r="331" spans="1:11" ht="36.75" customHeight="1" x14ac:dyDescent="0.25">
      <c r="A331" s="37">
        <v>1</v>
      </c>
      <c r="B331" s="212" t="s">
        <v>130</v>
      </c>
      <c r="C331" s="120">
        <f>SUM(C332:C335)</f>
        <v>9884</v>
      </c>
      <c r="D331" s="120">
        <f t="shared" ref="D331:E331" si="285">SUM(D332:D335)</f>
        <v>4943</v>
      </c>
      <c r="E331" s="120">
        <f t="shared" si="285"/>
        <v>4511</v>
      </c>
      <c r="F331" s="120">
        <f t="shared" ref="F331:F341" si="286">E331/D331*100</f>
        <v>91.26036819745093</v>
      </c>
      <c r="G331" s="647">
        <f>SUM(G332:G335)</f>
        <v>20288.456469629626</v>
      </c>
      <c r="H331" s="647">
        <f t="shared" ref="H331:I331" si="287">SUM(H332:H335)</f>
        <v>10144</v>
      </c>
      <c r="I331" s="647">
        <f t="shared" si="287"/>
        <v>8787.4465499999988</v>
      </c>
      <c r="J331" s="120">
        <f t="shared" ref="J331:J345" si="288">I331/H331*100</f>
        <v>86.62703617902207</v>
      </c>
      <c r="K331" s="79"/>
    </row>
    <row r="332" spans="1:11" ht="38.25" customHeight="1" x14ac:dyDescent="0.25">
      <c r="A332" s="37">
        <v>1</v>
      </c>
      <c r="B332" s="74" t="s">
        <v>83</v>
      </c>
      <c r="C332" s="120">
        <v>7450</v>
      </c>
      <c r="D332" s="113">
        <f t="shared" ref="D332:D341" si="289">ROUND(C332/12*$B$3,0)</f>
        <v>3725</v>
      </c>
      <c r="E332" s="120">
        <v>3291</v>
      </c>
      <c r="F332" s="120">
        <f t="shared" si="286"/>
        <v>88.348993288590606</v>
      </c>
      <c r="G332" s="647">
        <v>15234.096629629628</v>
      </c>
      <c r="H332" s="647">
        <f t="shared" ref="H332:H341" si="290">ROUND(G332/12*$B$3,0)</f>
        <v>7617</v>
      </c>
      <c r="I332" s="647">
        <v>6082.28143</v>
      </c>
      <c r="J332" s="120">
        <f t="shared" si="288"/>
        <v>79.85140383353027</v>
      </c>
      <c r="K332" s="79"/>
    </row>
    <row r="333" spans="1:11" ht="32.25" customHeight="1" x14ac:dyDescent="0.25">
      <c r="A333" s="37">
        <v>1</v>
      </c>
      <c r="B333" s="74" t="s">
        <v>84</v>
      </c>
      <c r="C333" s="120">
        <v>2235</v>
      </c>
      <c r="D333" s="113">
        <f t="shared" si="289"/>
        <v>1118</v>
      </c>
      <c r="E333" s="120">
        <v>1113</v>
      </c>
      <c r="F333" s="120">
        <f t="shared" si="286"/>
        <v>99.552772808586766</v>
      </c>
      <c r="G333" s="647">
        <v>4016.7419999999997</v>
      </c>
      <c r="H333" s="647">
        <f t="shared" si="290"/>
        <v>2008</v>
      </c>
      <c r="I333" s="647">
        <v>2147.25</v>
      </c>
      <c r="J333" s="120">
        <f t="shared" si="288"/>
        <v>106.9347609561753</v>
      </c>
      <c r="K333" s="79"/>
    </row>
    <row r="334" spans="1:11" ht="47.25" customHeight="1" x14ac:dyDescent="0.25">
      <c r="A334" s="37">
        <v>1</v>
      </c>
      <c r="B334" s="74" t="s">
        <v>124</v>
      </c>
      <c r="C334" s="120">
        <v>159</v>
      </c>
      <c r="D334" s="113">
        <f t="shared" si="289"/>
        <v>80</v>
      </c>
      <c r="E334" s="120">
        <v>88</v>
      </c>
      <c r="F334" s="120">
        <f t="shared" si="286"/>
        <v>110.00000000000001</v>
      </c>
      <c r="G334" s="647">
        <v>829.05143999999996</v>
      </c>
      <c r="H334" s="647">
        <f t="shared" si="290"/>
        <v>415</v>
      </c>
      <c r="I334" s="647">
        <v>458.84608000000003</v>
      </c>
      <c r="J334" s="120">
        <f t="shared" si="288"/>
        <v>110.56532048192771</v>
      </c>
      <c r="K334" s="79"/>
    </row>
    <row r="335" spans="1:11" ht="30" x14ac:dyDescent="0.25">
      <c r="A335" s="37">
        <v>1</v>
      </c>
      <c r="B335" s="74" t="s">
        <v>125</v>
      </c>
      <c r="C335" s="120">
        <v>40</v>
      </c>
      <c r="D335" s="113">
        <f t="shared" si="289"/>
        <v>20</v>
      </c>
      <c r="E335" s="120">
        <v>19</v>
      </c>
      <c r="F335" s="120">
        <f t="shared" si="286"/>
        <v>95</v>
      </c>
      <c r="G335" s="647">
        <v>208.56639999999999</v>
      </c>
      <c r="H335" s="647">
        <f t="shared" si="290"/>
        <v>104</v>
      </c>
      <c r="I335" s="647">
        <v>99.069040000000001</v>
      </c>
      <c r="J335" s="120">
        <f t="shared" si="288"/>
        <v>95.2586923076923</v>
      </c>
      <c r="K335" s="79"/>
    </row>
    <row r="336" spans="1:11" ht="30" x14ac:dyDescent="0.25">
      <c r="A336" s="37">
        <v>1</v>
      </c>
      <c r="B336" s="212" t="s">
        <v>122</v>
      </c>
      <c r="C336" s="120">
        <f>SUM(C337:C341)</f>
        <v>18810</v>
      </c>
      <c r="D336" s="120">
        <f t="shared" ref="D336:E336" si="291">SUM(D337:D341)</f>
        <v>9405</v>
      </c>
      <c r="E336" s="120">
        <f t="shared" si="291"/>
        <v>6942</v>
      </c>
      <c r="F336" s="120">
        <f t="shared" si="286"/>
        <v>73.811802232854859</v>
      </c>
      <c r="G336" s="647">
        <f>SUM(G337:G341)</f>
        <v>31741.37816</v>
      </c>
      <c r="H336" s="647">
        <f t="shared" ref="H336" si="292">SUM(H337:H341)</f>
        <v>15871</v>
      </c>
      <c r="I336" s="647">
        <f t="shared" ref="I336" si="293">SUM(I337:I341)</f>
        <v>9520.5875500000002</v>
      </c>
      <c r="J336" s="120">
        <f t="shared" si="288"/>
        <v>59.987319954634245</v>
      </c>
      <c r="K336" s="79"/>
    </row>
    <row r="337" spans="1:11" ht="30" x14ac:dyDescent="0.25">
      <c r="A337" s="37">
        <v>1</v>
      </c>
      <c r="B337" s="74" t="s">
        <v>118</v>
      </c>
      <c r="C337" s="120">
        <v>4500</v>
      </c>
      <c r="D337" s="113">
        <f t="shared" si="289"/>
        <v>2250</v>
      </c>
      <c r="E337" s="120">
        <v>1483</v>
      </c>
      <c r="F337" s="120">
        <f t="shared" si="286"/>
        <v>65.911111111111111</v>
      </c>
      <c r="G337" s="647">
        <v>6606.9</v>
      </c>
      <c r="H337" s="647">
        <f t="shared" si="290"/>
        <v>3303</v>
      </c>
      <c r="I337" s="647">
        <v>2192.2522599999998</v>
      </c>
      <c r="J337" s="120">
        <f t="shared" si="288"/>
        <v>66.371548894943984</v>
      </c>
      <c r="K337" s="79"/>
    </row>
    <row r="338" spans="1:11" ht="65.25" customHeight="1" x14ac:dyDescent="0.25">
      <c r="A338" s="37">
        <v>1</v>
      </c>
      <c r="B338" s="73" t="s">
        <v>128</v>
      </c>
      <c r="C338" s="120">
        <v>9000</v>
      </c>
      <c r="D338" s="113">
        <f t="shared" si="289"/>
        <v>4500</v>
      </c>
      <c r="E338" s="120">
        <v>2056</v>
      </c>
      <c r="F338" s="120">
        <f t="shared" si="286"/>
        <v>45.68888888888889</v>
      </c>
      <c r="G338" s="647">
        <v>17023.777760000001</v>
      </c>
      <c r="H338" s="647">
        <f t="shared" si="290"/>
        <v>8512</v>
      </c>
      <c r="I338" s="647">
        <v>3477.8357700000001</v>
      </c>
      <c r="J338" s="120">
        <f t="shared" si="288"/>
        <v>40.858033012218051</v>
      </c>
      <c r="K338" s="79"/>
    </row>
    <row r="339" spans="1:11" ht="45" x14ac:dyDescent="0.25">
      <c r="A339" s="37">
        <v>1</v>
      </c>
      <c r="B339" s="74" t="s">
        <v>119</v>
      </c>
      <c r="C339" s="120">
        <v>2192</v>
      </c>
      <c r="D339" s="113">
        <f t="shared" si="289"/>
        <v>1096</v>
      </c>
      <c r="E339" s="120">
        <v>1653</v>
      </c>
      <c r="F339" s="120">
        <f t="shared" si="286"/>
        <v>150.82116788321167</v>
      </c>
      <c r="G339" s="647">
        <v>1843.472</v>
      </c>
      <c r="H339" s="647">
        <f t="shared" si="290"/>
        <v>922</v>
      </c>
      <c r="I339" s="647">
        <v>1364.9748800000002</v>
      </c>
      <c r="J339" s="120">
        <f t="shared" si="288"/>
        <v>148.04499783080263</v>
      </c>
      <c r="K339" s="79"/>
    </row>
    <row r="340" spans="1:11" ht="30" x14ac:dyDescent="0.25">
      <c r="A340" s="37">
        <v>1</v>
      </c>
      <c r="B340" s="74" t="s">
        <v>86</v>
      </c>
      <c r="C340" s="120">
        <v>1538</v>
      </c>
      <c r="D340" s="113">
        <f t="shared" si="289"/>
        <v>769</v>
      </c>
      <c r="E340" s="120">
        <v>466</v>
      </c>
      <c r="F340" s="120">
        <f t="shared" si="286"/>
        <v>60.598179453836153</v>
      </c>
      <c r="G340" s="647">
        <v>5265.6505999999999</v>
      </c>
      <c r="H340" s="647">
        <f t="shared" si="290"/>
        <v>2633</v>
      </c>
      <c r="I340" s="647">
        <v>1672.2181099999998</v>
      </c>
      <c r="J340" s="120">
        <f t="shared" si="288"/>
        <v>63.509992783896685</v>
      </c>
      <c r="K340" s="79"/>
    </row>
    <row r="341" spans="1:11" ht="30" x14ac:dyDescent="0.25">
      <c r="A341" s="37">
        <v>1</v>
      </c>
      <c r="B341" s="407" t="s">
        <v>87</v>
      </c>
      <c r="C341" s="186">
        <v>1580</v>
      </c>
      <c r="D341" s="324">
        <f t="shared" si="289"/>
        <v>790</v>
      </c>
      <c r="E341" s="186">
        <v>1284</v>
      </c>
      <c r="F341" s="186">
        <f t="shared" si="286"/>
        <v>162.53164556962025</v>
      </c>
      <c r="G341" s="647">
        <v>1001.5777999999999</v>
      </c>
      <c r="H341" s="647">
        <f t="shared" si="290"/>
        <v>501</v>
      </c>
      <c r="I341" s="647">
        <v>813.30653000000018</v>
      </c>
      <c r="J341" s="186">
        <f t="shared" si="288"/>
        <v>162.33663273453098</v>
      </c>
      <c r="K341" s="79"/>
    </row>
    <row r="342" spans="1:11" s="112" customFormat="1" ht="30" x14ac:dyDescent="0.25">
      <c r="A342" s="112">
        <v>1</v>
      </c>
      <c r="B342" s="123" t="s">
        <v>133</v>
      </c>
      <c r="C342" s="120">
        <v>32048</v>
      </c>
      <c r="D342" s="113">
        <f t="shared" ref="D342" si="294">ROUND(C342/12*$B$3,0)</f>
        <v>16024</v>
      </c>
      <c r="E342" s="120">
        <v>16633</v>
      </c>
      <c r="F342" s="120">
        <f t="shared" ref="F342" si="295">E342/D342*100</f>
        <v>103.80054917623565</v>
      </c>
      <c r="G342" s="647">
        <v>20603.018239999998</v>
      </c>
      <c r="H342" s="647">
        <f t="shared" ref="H342" si="296">ROUND(G342/12*$B$3,0)</f>
        <v>10302</v>
      </c>
      <c r="I342" s="647">
        <v>10678.236800000001</v>
      </c>
      <c r="J342" s="120">
        <f t="shared" ref="J342" si="297">I342/H342*100</f>
        <v>103.6520753251796</v>
      </c>
      <c r="K342" s="111"/>
    </row>
    <row r="343" spans="1:11" s="112" customFormat="1" ht="30" x14ac:dyDescent="0.25">
      <c r="A343" s="112">
        <v>1</v>
      </c>
      <c r="B343" s="123" t="s">
        <v>134</v>
      </c>
      <c r="C343" s="120">
        <v>670</v>
      </c>
      <c r="D343" s="113">
        <f t="shared" ref="D343" si="298">ROUND(C343/12*$B$3,0)</f>
        <v>335</v>
      </c>
      <c r="E343" s="120">
        <v>551</v>
      </c>
      <c r="F343" s="120">
        <f t="shared" ref="F343:F344" si="299">E343/D343*100</f>
        <v>164.47761194029852</v>
      </c>
      <c r="G343" s="647"/>
      <c r="H343" s="647">
        <f t="shared" ref="H343:H344" si="300">ROUND(G343/12*$B$3,0)</f>
        <v>0</v>
      </c>
      <c r="I343" s="647">
        <v>354.22688000000005</v>
      </c>
      <c r="J343" s="120"/>
      <c r="K343" s="111"/>
    </row>
    <row r="344" spans="1:11" s="112" customFormat="1" ht="15.75" thickBot="1" x14ac:dyDescent="0.3">
      <c r="A344" s="112">
        <v>1</v>
      </c>
      <c r="B344" s="123" t="s">
        <v>135</v>
      </c>
      <c r="C344" s="120">
        <v>400</v>
      </c>
      <c r="D344" s="764">
        <f>ROUND(C344/10*4,0)</f>
        <v>160</v>
      </c>
      <c r="E344" s="120">
        <v>195</v>
      </c>
      <c r="F344" s="120">
        <f t="shared" si="299"/>
        <v>121.875</v>
      </c>
      <c r="G344" s="647"/>
      <c r="H344" s="647">
        <f t="shared" si="300"/>
        <v>0</v>
      </c>
      <c r="I344" s="647">
        <v>125.3616</v>
      </c>
      <c r="J344" s="120"/>
      <c r="K344" s="111"/>
    </row>
    <row r="345" spans="1:11" s="13" customFormat="1" ht="18.75" customHeight="1" thickBot="1" x14ac:dyDescent="0.3">
      <c r="A345" s="37">
        <v>1</v>
      </c>
      <c r="B345" s="117" t="s">
        <v>3</v>
      </c>
      <c r="C345" s="367"/>
      <c r="D345" s="367"/>
      <c r="E345" s="367"/>
      <c r="F345" s="366"/>
      <c r="G345" s="418">
        <f>G336+G331+G342</f>
        <v>72632.852869629627</v>
      </c>
      <c r="H345" s="418">
        <f t="shared" ref="H345:I345" si="301">H336+H331+H342</f>
        <v>36317</v>
      </c>
      <c r="I345" s="418">
        <f t="shared" si="301"/>
        <v>28986.270899999996</v>
      </c>
      <c r="J345" s="367">
        <f t="shared" si="288"/>
        <v>79.814607208745201</v>
      </c>
      <c r="K345" s="119"/>
    </row>
    <row r="346" spans="1:11" ht="15" customHeight="1" x14ac:dyDescent="0.25">
      <c r="A346" s="37">
        <v>1</v>
      </c>
      <c r="B346" s="233" t="s">
        <v>42</v>
      </c>
      <c r="C346" s="313"/>
      <c r="D346" s="313"/>
      <c r="E346" s="313"/>
      <c r="F346" s="478"/>
      <c r="G346" s="397"/>
      <c r="H346" s="397"/>
      <c r="I346" s="397"/>
      <c r="J346" s="313"/>
      <c r="K346" s="79"/>
    </row>
    <row r="347" spans="1:11" ht="41.25" customHeight="1" x14ac:dyDescent="0.25">
      <c r="A347" s="37">
        <v>1</v>
      </c>
      <c r="B347" s="238" t="s">
        <v>130</v>
      </c>
      <c r="C347" s="234">
        <f t="shared" ref="C347:G352" si="302">C331</f>
        <v>9884</v>
      </c>
      <c r="D347" s="234">
        <f t="shared" si="302"/>
        <v>4943</v>
      </c>
      <c r="E347" s="234">
        <f t="shared" si="302"/>
        <v>4511</v>
      </c>
      <c r="F347" s="479">
        <f t="shared" si="302"/>
        <v>91.26036819745093</v>
      </c>
      <c r="G347" s="490">
        <f t="shared" si="302"/>
        <v>20288.456469629626</v>
      </c>
      <c r="H347" s="490">
        <f t="shared" ref="H347:J347" si="303">H331</f>
        <v>10144</v>
      </c>
      <c r="I347" s="490">
        <f t="shared" si="303"/>
        <v>8787.4465499999988</v>
      </c>
      <c r="J347" s="232">
        <f t="shared" si="303"/>
        <v>86.62703617902207</v>
      </c>
      <c r="K347" s="79"/>
    </row>
    <row r="348" spans="1:11" ht="33.75" customHeight="1" x14ac:dyDescent="0.25">
      <c r="A348" s="37">
        <v>1</v>
      </c>
      <c r="B348" s="231" t="s">
        <v>83</v>
      </c>
      <c r="C348" s="234">
        <f t="shared" si="302"/>
        <v>7450</v>
      </c>
      <c r="D348" s="234">
        <f t="shared" si="302"/>
        <v>3725</v>
      </c>
      <c r="E348" s="234">
        <f t="shared" si="302"/>
        <v>3291</v>
      </c>
      <c r="F348" s="479">
        <f t="shared" si="302"/>
        <v>88.348993288590606</v>
      </c>
      <c r="G348" s="490">
        <f t="shared" si="302"/>
        <v>15234.096629629628</v>
      </c>
      <c r="H348" s="490">
        <f t="shared" ref="H348:J348" si="304">H332</f>
        <v>7617</v>
      </c>
      <c r="I348" s="490">
        <f t="shared" si="304"/>
        <v>6082.28143</v>
      </c>
      <c r="J348" s="232">
        <f t="shared" si="304"/>
        <v>79.85140383353027</v>
      </c>
      <c r="K348" s="79"/>
    </row>
    <row r="349" spans="1:11" ht="33.75" customHeight="1" x14ac:dyDescent="0.25">
      <c r="A349" s="37">
        <v>1</v>
      </c>
      <c r="B349" s="231" t="s">
        <v>84</v>
      </c>
      <c r="C349" s="234">
        <f t="shared" si="302"/>
        <v>2235</v>
      </c>
      <c r="D349" s="234">
        <f t="shared" si="302"/>
        <v>1118</v>
      </c>
      <c r="E349" s="234">
        <f t="shared" si="302"/>
        <v>1113</v>
      </c>
      <c r="F349" s="479">
        <f t="shared" si="302"/>
        <v>99.552772808586766</v>
      </c>
      <c r="G349" s="490">
        <f t="shared" si="302"/>
        <v>4016.7419999999997</v>
      </c>
      <c r="H349" s="490">
        <f t="shared" ref="H349:J349" si="305">H333</f>
        <v>2008</v>
      </c>
      <c r="I349" s="490">
        <f t="shared" si="305"/>
        <v>2147.25</v>
      </c>
      <c r="J349" s="232">
        <f t="shared" si="305"/>
        <v>106.9347609561753</v>
      </c>
      <c r="K349" s="79"/>
    </row>
    <row r="350" spans="1:11" ht="47.25" customHeight="1" x14ac:dyDescent="0.25">
      <c r="A350" s="37">
        <v>1</v>
      </c>
      <c r="B350" s="231" t="s">
        <v>124</v>
      </c>
      <c r="C350" s="234">
        <f t="shared" si="302"/>
        <v>159</v>
      </c>
      <c r="D350" s="234">
        <f t="shared" si="302"/>
        <v>80</v>
      </c>
      <c r="E350" s="234">
        <f t="shared" si="302"/>
        <v>88</v>
      </c>
      <c r="F350" s="479">
        <f t="shared" si="302"/>
        <v>110.00000000000001</v>
      </c>
      <c r="G350" s="490">
        <f t="shared" si="302"/>
        <v>829.05143999999996</v>
      </c>
      <c r="H350" s="490">
        <f t="shared" ref="H350:J350" si="306">H334</f>
        <v>415</v>
      </c>
      <c r="I350" s="490">
        <f t="shared" si="306"/>
        <v>458.84608000000003</v>
      </c>
      <c r="J350" s="232">
        <f t="shared" si="306"/>
        <v>110.56532048192771</v>
      </c>
      <c r="K350" s="79"/>
    </row>
    <row r="351" spans="1:11" ht="33.75" customHeight="1" x14ac:dyDescent="0.25">
      <c r="A351" s="37">
        <v>1</v>
      </c>
      <c r="B351" s="231" t="s">
        <v>125</v>
      </c>
      <c r="C351" s="234">
        <f t="shared" si="302"/>
        <v>40</v>
      </c>
      <c r="D351" s="234">
        <f t="shared" si="302"/>
        <v>20</v>
      </c>
      <c r="E351" s="234">
        <f t="shared" si="302"/>
        <v>19</v>
      </c>
      <c r="F351" s="479">
        <f t="shared" si="302"/>
        <v>95</v>
      </c>
      <c r="G351" s="490">
        <f t="shared" si="302"/>
        <v>208.56639999999999</v>
      </c>
      <c r="H351" s="490">
        <f t="shared" ref="H351:J351" si="307">H335</f>
        <v>104</v>
      </c>
      <c r="I351" s="490">
        <f t="shared" si="307"/>
        <v>99.069040000000001</v>
      </c>
      <c r="J351" s="232">
        <f t="shared" si="307"/>
        <v>95.2586923076923</v>
      </c>
      <c r="K351" s="79"/>
    </row>
    <row r="352" spans="1:11" ht="28.5" customHeight="1" x14ac:dyDescent="0.25">
      <c r="A352" s="37">
        <v>1</v>
      </c>
      <c r="B352" s="238" t="s">
        <v>122</v>
      </c>
      <c r="C352" s="234">
        <f t="shared" si="302"/>
        <v>18810</v>
      </c>
      <c r="D352" s="234">
        <f t="shared" si="302"/>
        <v>9405</v>
      </c>
      <c r="E352" s="234">
        <f t="shared" si="302"/>
        <v>6942</v>
      </c>
      <c r="F352" s="479">
        <f t="shared" si="302"/>
        <v>73.811802232854859</v>
      </c>
      <c r="G352" s="490">
        <f t="shared" si="302"/>
        <v>31741.37816</v>
      </c>
      <c r="H352" s="490">
        <f t="shared" ref="H352:J352" si="308">H336</f>
        <v>15871</v>
      </c>
      <c r="I352" s="490">
        <f t="shared" si="308"/>
        <v>9520.5875500000002</v>
      </c>
      <c r="J352" s="232">
        <f t="shared" si="308"/>
        <v>59.987319954634245</v>
      </c>
      <c r="K352" s="79"/>
    </row>
    <row r="353" spans="1:11" ht="30" x14ac:dyDescent="0.25">
      <c r="A353" s="37">
        <v>1</v>
      </c>
      <c r="B353" s="231" t="s">
        <v>118</v>
      </c>
      <c r="C353" s="234">
        <f t="shared" ref="C353:C358" si="309">C337</f>
        <v>4500</v>
      </c>
      <c r="D353" s="234">
        <f t="shared" ref="D353:J353" si="310">D337</f>
        <v>2250</v>
      </c>
      <c r="E353" s="234">
        <f t="shared" si="310"/>
        <v>1483</v>
      </c>
      <c r="F353" s="479">
        <f t="shared" si="310"/>
        <v>65.911111111111111</v>
      </c>
      <c r="G353" s="490">
        <f t="shared" si="310"/>
        <v>6606.9</v>
      </c>
      <c r="H353" s="490">
        <f t="shared" si="310"/>
        <v>3303</v>
      </c>
      <c r="I353" s="490">
        <f t="shared" si="310"/>
        <v>2192.2522599999998</v>
      </c>
      <c r="J353" s="234">
        <f t="shared" si="310"/>
        <v>66.371548894943984</v>
      </c>
      <c r="K353" s="79"/>
    </row>
    <row r="354" spans="1:11" ht="42" customHeight="1" x14ac:dyDescent="0.25">
      <c r="A354" s="37">
        <v>1</v>
      </c>
      <c r="B354" s="231" t="s">
        <v>85</v>
      </c>
      <c r="C354" s="234">
        <f t="shared" si="309"/>
        <v>9000</v>
      </c>
      <c r="D354" s="234">
        <f>D338</f>
        <v>4500</v>
      </c>
      <c r="E354" s="234">
        <f>E338</f>
        <v>2056</v>
      </c>
      <c r="F354" s="479">
        <f>F338</f>
        <v>45.68888888888889</v>
      </c>
      <c r="G354" s="490">
        <f>G338</f>
        <v>17023.777760000001</v>
      </c>
      <c r="H354" s="490">
        <f t="shared" ref="H354:J354" si="311">H338</f>
        <v>8512</v>
      </c>
      <c r="I354" s="490">
        <f t="shared" si="311"/>
        <v>3477.8357700000001</v>
      </c>
      <c r="J354" s="232">
        <f t="shared" si="311"/>
        <v>40.858033012218051</v>
      </c>
      <c r="K354" s="79"/>
    </row>
    <row r="355" spans="1:11" ht="42" customHeight="1" x14ac:dyDescent="0.25">
      <c r="A355" s="37">
        <v>1</v>
      </c>
      <c r="B355" s="231" t="s">
        <v>119</v>
      </c>
      <c r="C355" s="234">
        <f t="shared" si="309"/>
        <v>2192</v>
      </c>
      <c r="D355" s="234">
        <f t="shared" ref="D355:J355" si="312">D339</f>
        <v>1096</v>
      </c>
      <c r="E355" s="234">
        <f t="shared" si="312"/>
        <v>1653</v>
      </c>
      <c r="F355" s="479">
        <f t="shared" si="312"/>
        <v>150.82116788321167</v>
      </c>
      <c r="G355" s="490">
        <f t="shared" si="312"/>
        <v>1843.472</v>
      </c>
      <c r="H355" s="490">
        <f t="shared" si="312"/>
        <v>922</v>
      </c>
      <c r="I355" s="490">
        <f t="shared" si="312"/>
        <v>1364.9748800000002</v>
      </c>
      <c r="J355" s="234">
        <f t="shared" si="312"/>
        <v>148.04499783080263</v>
      </c>
      <c r="K355" s="79"/>
    </row>
    <row r="356" spans="1:11" ht="33.75" customHeight="1" x14ac:dyDescent="0.25">
      <c r="A356" s="37">
        <v>1</v>
      </c>
      <c r="B356" s="231" t="s">
        <v>86</v>
      </c>
      <c r="C356" s="234">
        <f t="shared" si="309"/>
        <v>1538</v>
      </c>
      <c r="D356" s="234">
        <f t="shared" ref="D356:G357" si="313">D340</f>
        <v>769</v>
      </c>
      <c r="E356" s="234">
        <f t="shared" si="313"/>
        <v>466</v>
      </c>
      <c r="F356" s="479">
        <f t="shared" si="313"/>
        <v>60.598179453836153</v>
      </c>
      <c r="G356" s="490">
        <f t="shared" si="313"/>
        <v>5265.6505999999999</v>
      </c>
      <c r="H356" s="490">
        <f t="shared" ref="H356:J356" si="314">H340</f>
        <v>2633</v>
      </c>
      <c r="I356" s="490">
        <f t="shared" si="314"/>
        <v>1672.2181099999998</v>
      </c>
      <c r="J356" s="232">
        <f t="shared" si="314"/>
        <v>63.509992783896685</v>
      </c>
      <c r="K356" s="79"/>
    </row>
    <row r="357" spans="1:11" ht="33.75" customHeight="1" x14ac:dyDescent="0.25">
      <c r="A357" s="37">
        <v>1</v>
      </c>
      <c r="B357" s="447" t="s">
        <v>87</v>
      </c>
      <c r="C357" s="448">
        <f t="shared" si="309"/>
        <v>1580</v>
      </c>
      <c r="D357" s="448">
        <f t="shared" si="313"/>
        <v>790</v>
      </c>
      <c r="E357" s="448">
        <f t="shared" si="313"/>
        <v>1284</v>
      </c>
      <c r="F357" s="480">
        <f t="shared" si="313"/>
        <v>162.53164556962025</v>
      </c>
      <c r="G357" s="490">
        <f t="shared" si="313"/>
        <v>1001.5777999999999</v>
      </c>
      <c r="H357" s="490">
        <f>H341</f>
        <v>501</v>
      </c>
      <c r="I357" s="490">
        <f>I341</f>
        <v>813.30653000000018</v>
      </c>
      <c r="J357" s="449">
        <f>J341</f>
        <v>162.33663273453098</v>
      </c>
      <c r="K357" s="79"/>
    </row>
    <row r="358" spans="1:11" s="112" customFormat="1" ht="30" x14ac:dyDescent="0.25">
      <c r="A358" s="112">
        <v>1</v>
      </c>
      <c r="B358" s="231" t="s">
        <v>133</v>
      </c>
      <c r="C358" s="234">
        <f t="shared" si="309"/>
        <v>32048</v>
      </c>
      <c r="D358" s="234">
        <f t="shared" ref="D358:J358" si="315">D342</f>
        <v>16024</v>
      </c>
      <c r="E358" s="234">
        <f t="shared" si="315"/>
        <v>16633</v>
      </c>
      <c r="F358" s="234">
        <f t="shared" si="315"/>
        <v>103.80054917623565</v>
      </c>
      <c r="G358" s="234">
        <f t="shared" si="315"/>
        <v>20603.018239999998</v>
      </c>
      <c r="H358" s="234">
        <f t="shared" si="315"/>
        <v>10302</v>
      </c>
      <c r="I358" s="234">
        <f t="shared" si="315"/>
        <v>10678.236800000001</v>
      </c>
      <c r="J358" s="234">
        <f t="shared" si="315"/>
        <v>103.6520753251796</v>
      </c>
      <c r="K358" s="111"/>
    </row>
    <row r="359" spans="1:11" s="112" customFormat="1" ht="30" x14ac:dyDescent="0.25">
      <c r="A359" s="112">
        <v>1</v>
      </c>
      <c r="B359" s="231" t="s">
        <v>134</v>
      </c>
      <c r="C359" s="234">
        <f t="shared" ref="C359:J359" si="316">C343</f>
        <v>670</v>
      </c>
      <c r="D359" s="234">
        <f t="shared" si="316"/>
        <v>335</v>
      </c>
      <c r="E359" s="234">
        <f t="shared" si="316"/>
        <v>551</v>
      </c>
      <c r="F359" s="234">
        <f t="shared" si="316"/>
        <v>164.47761194029852</v>
      </c>
      <c r="G359" s="234">
        <f t="shared" si="316"/>
        <v>0</v>
      </c>
      <c r="H359" s="234">
        <f t="shared" si="316"/>
        <v>0</v>
      </c>
      <c r="I359" s="234">
        <f t="shared" si="316"/>
        <v>354.22688000000005</v>
      </c>
      <c r="J359" s="234">
        <f t="shared" si="316"/>
        <v>0</v>
      </c>
      <c r="K359" s="111"/>
    </row>
    <row r="360" spans="1:11" s="112" customFormat="1" ht="15.75" thickBot="1" x14ac:dyDescent="0.3">
      <c r="A360" s="112">
        <v>1</v>
      </c>
      <c r="B360" s="231" t="s">
        <v>135</v>
      </c>
      <c r="C360" s="234">
        <f t="shared" ref="C360:J360" si="317">C344</f>
        <v>400</v>
      </c>
      <c r="D360" s="234">
        <f t="shared" si="317"/>
        <v>160</v>
      </c>
      <c r="E360" s="234">
        <f t="shared" si="317"/>
        <v>195</v>
      </c>
      <c r="F360" s="234">
        <f t="shared" si="317"/>
        <v>121.875</v>
      </c>
      <c r="G360" s="234">
        <f t="shared" si="317"/>
        <v>0</v>
      </c>
      <c r="H360" s="234">
        <f t="shared" si="317"/>
        <v>0</v>
      </c>
      <c r="I360" s="234">
        <f t="shared" si="317"/>
        <v>125.3616</v>
      </c>
      <c r="J360" s="234">
        <f t="shared" si="317"/>
        <v>0</v>
      </c>
      <c r="K360" s="111"/>
    </row>
    <row r="361" spans="1:11" s="13" customFormat="1" ht="15" customHeight="1" thickBot="1" x14ac:dyDescent="0.3">
      <c r="A361" s="37">
        <v>1</v>
      </c>
      <c r="B361" s="450" t="s">
        <v>127</v>
      </c>
      <c r="C361" s="451"/>
      <c r="D361" s="451"/>
      <c r="E361" s="451"/>
      <c r="F361" s="452"/>
      <c r="G361" s="453">
        <f>G352+G347</f>
        <v>52029.834629629622</v>
      </c>
      <c r="H361" s="453">
        <f t="shared" ref="H361:I361" si="318">H352+H347</f>
        <v>26015</v>
      </c>
      <c r="I361" s="453">
        <f t="shared" si="318"/>
        <v>18308.034099999997</v>
      </c>
      <c r="J361" s="454">
        <f>J345</f>
        <v>79.814607208745201</v>
      </c>
      <c r="K361" s="119"/>
    </row>
    <row r="362" spans="1:11" ht="48" customHeight="1" x14ac:dyDescent="0.25">
      <c r="A362" s="37">
        <v>1</v>
      </c>
      <c r="B362" s="230" t="s">
        <v>51</v>
      </c>
      <c r="C362" s="154"/>
      <c r="D362" s="154"/>
      <c r="E362" s="154"/>
      <c r="F362" s="154"/>
      <c r="G362" s="395"/>
      <c r="H362" s="395"/>
      <c r="I362" s="382"/>
      <c r="J362" s="706"/>
      <c r="K362" s="79"/>
    </row>
    <row r="363" spans="1:11" ht="30.75" customHeight="1" x14ac:dyDescent="0.25">
      <c r="A363" s="37">
        <v>1</v>
      </c>
      <c r="B363" s="212" t="s">
        <v>130</v>
      </c>
      <c r="C363" s="120">
        <f>SUM(C364:C367)</f>
        <v>3353</v>
      </c>
      <c r="D363" s="120">
        <f t="shared" ref="D363:E363" si="319">SUM(D364:D367)</f>
        <v>1677</v>
      </c>
      <c r="E363" s="120">
        <f t="shared" si="319"/>
        <v>1738</v>
      </c>
      <c r="F363" s="120">
        <f t="shared" ref="F363:F374" si="320">E363/D363*100</f>
        <v>103.63744782349433</v>
      </c>
      <c r="G363" s="647">
        <f>SUM(G364:G367)</f>
        <v>7288.4508333333324</v>
      </c>
      <c r="H363" s="647">
        <f t="shared" ref="H363:I363" si="321">SUM(H364:H367)</f>
        <v>3644</v>
      </c>
      <c r="I363" s="647">
        <f t="shared" si="321"/>
        <v>4028.8831899999996</v>
      </c>
      <c r="J363" s="120">
        <f t="shared" ref="J363:J374" si="322">I363/H363*100</f>
        <v>110.56210729967069</v>
      </c>
      <c r="K363" s="79"/>
    </row>
    <row r="364" spans="1:11" ht="28.5" customHeight="1" x14ac:dyDescent="0.25">
      <c r="A364" s="37">
        <v>1</v>
      </c>
      <c r="B364" s="74" t="s">
        <v>83</v>
      </c>
      <c r="C364" s="120">
        <v>2421</v>
      </c>
      <c r="D364" s="113">
        <f t="shared" ref="D364:D374" si="323">ROUND(C364/12*$B$3,0)</f>
        <v>1211</v>
      </c>
      <c r="E364" s="120">
        <v>1319</v>
      </c>
      <c r="F364" s="120">
        <f t="shared" si="320"/>
        <v>108.91824938067714</v>
      </c>
      <c r="G364" s="647">
        <v>4950.570193333333</v>
      </c>
      <c r="H364" s="647">
        <f t="shared" ref="H364:H374" si="324">ROUND(G364/12*$B$3,0)</f>
        <v>2475</v>
      </c>
      <c r="I364" s="647">
        <v>2666.3866999999996</v>
      </c>
      <c r="J364" s="120">
        <f t="shared" si="322"/>
        <v>107.73279595959595</v>
      </c>
      <c r="K364" s="79"/>
    </row>
    <row r="365" spans="1:11" ht="26.25" customHeight="1" x14ac:dyDescent="0.25">
      <c r="A365" s="37">
        <v>1</v>
      </c>
      <c r="B365" s="74" t="s">
        <v>84</v>
      </c>
      <c r="C365" s="120">
        <v>738</v>
      </c>
      <c r="D365" s="113">
        <f t="shared" si="323"/>
        <v>369</v>
      </c>
      <c r="E365" s="120">
        <v>252</v>
      </c>
      <c r="F365" s="120">
        <f t="shared" si="320"/>
        <v>68.292682926829272</v>
      </c>
      <c r="G365" s="647">
        <v>1326.3335999999999</v>
      </c>
      <c r="H365" s="647">
        <f t="shared" si="324"/>
        <v>663</v>
      </c>
      <c r="I365" s="647">
        <v>491.73177000000004</v>
      </c>
      <c r="J365" s="120">
        <f t="shared" si="322"/>
        <v>74.16768778280543</v>
      </c>
      <c r="K365" s="79"/>
    </row>
    <row r="366" spans="1:11" ht="45.75" customHeight="1" x14ac:dyDescent="0.25">
      <c r="A366" s="37">
        <v>1</v>
      </c>
      <c r="B366" s="74" t="s">
        <v>124</v>
      </c>
      <c r="C366" s="120">
        <v>36</v>
      </c>
      <c r="D366" s="113">
        <f t="shared" si="323"/>
        <v>18</v>
      </c>
      <c r="E366" s="120">
        <v>36</v>
      </c>
      <c r="F366" s="120">
        <f t="shared" si="320"/>
        <v>200</v>
      </c>
      <c r="G366" s="647">
        <v>187.70976000000002</v>
      </c>
      <c r="H366" s="647">
        <f t="shared" si="324"/>
        <v>94</v>
      </c>
      <c r="I366" s="647">
        <v>187.70976000000002</v>
      </c>
      <c r="J366" s="120">
        <f t="shared" si="322"/>
        <v>199.69123404255319</v>
      </c>
      <c r="K366" s="79"/>
    </row>
    <row r="367" spans="1:11" ht="38.25" customHeight="1" x14ac:dyDescent="0.25">
      <c r="A367" s="37">
        <v>1</v>
      </c>
      <c r="B367" s="74" t="s">
        <v>125</v>
      </c>
      <c r="C367" s="120">
        <v>158</v>
      </c>
      <c r="D367" s="113">
        <f t="shared" si="323"/>
        <v>79</v>
      </c>
      <c r="E367" s="120">
        <v>131</v>
      </c>
      <c r="F367" s="120">
        <f t="shared" si="320"/>
        <v>165.82278481012656</v>
      </c>
      <c r="G367" s="647">
        <v>823.83728000000008</v>
      </c>
      <c r="H367" s="647">
        <f t="shared" si="324"/>
        <v>412</v>
      </c>
      <c r="I367" s="647">
        <v>683.05495999999994</v>
      </c>
      <c r="J367" s="120">
        <f t="shared" si="322"/>
        <v>165.79003883495145</v>
      </c>
      <c r="K367" s="79"/>
    </row>
    <row r="368" spans="1:11" ht="45" customHeight="1" x14ac:dyDescent="0.25">
      <c r="A368" s="37">
        <v>1</v>
      </c>
      <c r="B368" s="212" t="s">
        <v>122</v>
      </c>
      <c r="C368" s="120">
        <f>SUM(C369:C373)</f>
        <v>7697</v>
      </c>
      <c r="D368" s="120">
        <f>SUM(D369:D373)</f>
        <v>3849</v>
      </c>
      <c r="E368" s="120">
        <f t="shared" ref="E368:I368" si="325">SUM(E369:E373)</f>
        <v>2350</v>
      </c>
      <c r="F368" s="120">
        <f t="shared" si="320"/>
        <v>61.054819433619123</v>
      </c>
      <c r="G368" s="647">
        <f>SUM(G369:G373)</f>
        <v>12749.083509999999</v>
      </c>
      <c r="H368" s="647">
        <f t="shared" si="325"/>
        <v>6374</v>
      </c>
      <c r="I368" s="647">
        <f t="shared" si="325"/>
        <v>3449.7803199999998</v>
      </c>
      <c r="J368" s="120">
        <f t="shared" si="322"/>
        <v>54.122690931910888</v>
      </c>
      <c r="K368" s="79"/>
    </row>
    <row r="369" spans="1:11" ht="30" x14ac:dyDescent="0.25">
      <c r="A369" s="37">
        <v>1</v>
      </c>
      <c r="B369" s="74" t="s">
        <v>118</v>
      </c>
      <c r="C369" s="120">
        <v>2000</v>
      </c>
      <c r="D369" s="113">
        <f t="shared" si="323"/>
        <v>1000</v>
      </c>
      <c r="E369" s="120">
        <v>679</v>
      </c>
      <c r="F369" s="120">
        <f t="shared" si="320"/>
        <v>67.900000000000006</v>
      </c>
      <c r="G369" s="647">
        <v>2936.4</v>
      </c>
      <c r="H369" s="647">
        <f t="shared" si="324"/>
        <v>1468</v>
      </c>
      <c r="I369" s="647">
        <v>998.66183999999987</v>
      </c>
      <c r="J369" s="120">
        <f t="shared" si="322"/>
        <v>68.028735694822885</v>
      </c>
      <c r="K369" s="79"/>
    </row>
    <row r="370" spans="1:11" ht="64.5" customHeight="1" x14ac:dyDescent="0.25">
      <c r="A370" s="37">
        <v>1</v>
      </c>
      <c r="B370" s="73" t="s">
        <v>128</v>
      </c>
      <c r="C370" s="120">
        <v>3650</v>
      </c>
      <c r="D370" s="113">
        <f t="shared" si="323"/>
        <v>1825</v>
      </c>
      <c r="E370" s="120">
        <v>977</v>
      </c>
      <c r="F370" s="120">
        <f t="shared" si="320"/>
        <v>53.534246575342472</v>
      </c>
      <c r="G370" s="647">
        <v>7041.8055599999998</v>
      </c>
      <c r="H370" s="647">
        <f t="shared" si="324"/>
        <v>3521</v>
      </c>
      <c r="I370" s="647">
        <v>1733.0868699999999</v>
      </c>
      <c r="J370" s="120">
        <f t="shared" si="322"/>
        <v>49.221439079806864</v>
      </c>
      <c r="K370" s="79"/>
    </row>
    <row r="371" spans="1:11" ht="30" customHeight="1" x14ac:dyDescent="0.25">
      <c r="A371" s="37">
        <v>1</v>
      </c>
      <c r="B371" s="74" t="s">
        <v>119</v>
      </c>
      <c r="C371" s="120">
        <v>1052</v>
      </c>
      <c r="D371" s="113">
        <f t="shared" si="323"/>
        <v>526</v>
      </c>
      <c r="E371" s="120">
        <v>505</v>
      </c>
      <c r="F371" s="120">
        <f t="shared" si="320"/>
        <v>96.00760456273764</v>
      </c>
      <c r="G371" s="647">
        <v>884.73199999999997</v>
      </c>
      <c r="H371" s="647">
        <f t="shared" si="324"/>
        <v>442</v>
      </c>
      <c r="I371" s="647">
        <v>364.94313000000005</v>
      </c>
      <c r="J371" s="120">
        <f t="shared" si="322"/>
        <v>82.5663190045249</v>
      </c>
      <c r="K371" s="79"/>
    </row>
    <row r="372" spans="1:11" ht="30" customHeight="1" x14ac:dyDescent="0.25">
      <c r="A372" s="37">
        <v>1</v>
      </c>
      <c r="B372" s="74" t="s">
        <v>86</v>
      </c>
      <c r="C372" s="120">
        <v>450</v>
      </c>
      <c r="D372" s="113">
        <f t="shared" si="323"/>
        <v>225</v>
      </c>
      <c r="E372" s="113">
        <v>87</v>
      </c>
      <c r="F372" s="120">
        <f t="shared" si="320"/>
        <v>38.666666666666664</v>
      </c>
      <c r="G372" s="647">
        <v>1540.665</v>
      </c>
      <c r="H372" s="647">
        <f t="shared" si="324"/>
        <v>770</v>
      </c>
      <c r="I372" s="647">
        <v>288.42965999999996</v>
      </c>
      <c r="J372" s="120">
        <f t="shared" si="322"/>
        <v>37.458397402597399</v>
      </c>
      <c r="K372" s="79"/>
    </row>
    <row r="373" spans="1:11" ht="30" x14ac:dyDescent="0.25">
      <c r="A373" s="37">
        <v>1</v>
      </c>
      <c r="B373" s="407" t="s">
        <v>87</v>
      </c>
      <c r="C373" s="186">
        <v>545</v>
      </c>
      <c r="D373" s="324">
        <f t="shared" si="323"/>
        <v>273</v>
      </c>
      <c r="E373" s="324">
        <v>102</v>
      </c>
      <c r="F373" s="186">
        <f t="shared" si="320"/>
        <v>37.362637362637365</v>
      </c>
      <c r="G373" s="647">
        <v>345.48095000000001</v>
      </c>
      <c r="H373" s="647">
        <f t="shared" si="324"/>
        <v>173</v>
      </c>
      <c r="I373" s="647">
        <v>64.658820000000006</v>
      </c>
      <c r="J373" s="186">
        <f t="shared" si="322"/>
        <v>37.375040462427748</v>
      </c>
      <c r="K373" s="79"/>
    </row>
    <row r="374" spans="1:11" s="112" customFormat="1" ht="30.75" thickBot="1" x14ac:dyDescent="0.3">
      <c r="A374" s="112">
        <v>1</v>
      </c>
      <c r="B374" s="123" t="s">
        <v>133</v>
      </c>
      <c r="C374" s="120">
        <v>9000</v>
      </c>
      <c r="D374" s="113">
        <f t="shared" si="323"/>
        <v>4500</v>
      </c>
      <c r="E374" s="120">
        <v>3278</v>
      </c>
      <c r="F374" s="120">
        <f t="shared" si="320"/>
        <v>72.844444444444449</v>
      </c>
      <c r="G374" s="647">
        <v>5785.92</v>
      </c>
      <c r="H374" s="647">
        <f t="shared" si="324"/>
        <v>2893</v>
      </c>
      <c r="I374" s="647">
        <v>2079.8646900000003</v>
      </c>
      <c r="J374" s="120">
        <f t="shared" si="322"/>
        <v>71.893006913238864</v>
      </c>
      <c r="K374" s="111"/>
    </row>
    <row r="375" spans="1:11" s="35" customFormat="1" ht="15" customHeight="1" thickBot="1" x14ac:dyDescent="0.3">
      <c r="A375" s="37">
        <v>1</v>
      </c>
      <c r="B375" s="117" t="s">
        <v>3</v>
      </c>
      <c r="C375" s="367"/>
      <c r="D375" s="367"/>
      <c r="E375" s="367"/>
      <c r="F375" s="366"/>
      <c r="G375" s="418">
        <f>G368+G363+G374</f>
        <v>25823.454343333331</v>
      </c>
      <c r="H375" s="418">
        <f t="shared" ref="H375:I375" si="326">H368+H363+H374</f>
        <v>12911</v>
      </c>
      <c r="I375" s="418">
        <f t="shared" si="326"/>
        <v>9558.5282000000007</v>
      </c>
      <c r="J375" s="367">
        <f>I375/H375*100</f>
        <v>74.033988072186503</v>
      </c>
      <c r="K375" s="109"/>
    </row>
    <row r="376" spans="1:11" ht="15" customHeight="1" x14ac:dyDescent="0.25">
      <c r="A376" s="37">
        <v>1</v>
      </c>
      <c r="B376" s="314" t="s">
        <v>44</v>
      </c>
      <c r="C376" s="181"/>
      <c r="D376" s="181"/>
      <c r="E376" s="181"/>
      <c r="F376" s="481"/>
      <c r="G376" s="398"/>
      <c r="H376" s="398"/>
      <c r="I376" s="398"/>
      <c r="J376" s="315"/>
      <c r="K376" s="79"/>
    </row>
    <row r="377" spans="1:11" ht="42" customHeight="1" x14ac:dyDescent="0.25">
      <c r="A377" s="37">
        <v>1</v>
      </c>
      <c r="B377" s="239" t="s">
        <v>130</v>
      </c>
      <c r="C377" s="178">
        <f t="shared" ref="C377:G382" si="327">C363</f>
        <v>3353</v>
      </c>
      <c r="D377" s="178">
        <f t="shared" si="327"/>
        <v>1677</v>
      </c>
      <c r="E377" s="178">
        <f t="shared" si="327"/>
        <v>1738</v>
      </c>
      <c r="F377" s="482">
        <f t="shared" si="327"/>
        <v>103.63744782349433</v>
      </c>
      <c r="G377" s="489">
        <f t="shared" si="327"/>
        <v>7288.4508333333324</v>
      </c>
      <c r="H377" s="489">
        <f t="shared" ref="H377:J377" si="328">H363</f>
        <v>3644</v>
      </c>
      <c r="I377" s="489">
        <f t="shared" si="328"/>
        <v>4028.8831899999996</v>
      </c>
      <c r="J377" s="185">
        <f t="shared" si="328"/>
        <v>110.56210729967069</v>
      </c>
      <c r="K377" s="79"/>
    </row>
    <row r="378" spans="1:11" ht="30.75" customHeight="1" x14ac:dyDescent="0.25">
      <c r="A378" s="37">
        <v>1</v>
      </c>
      <c r="B378" s="98" t="s">
        <v>83</v>
      </c>
      <c r="C378" s="178">
        <f t="shared" si="327"/>
        <v>2421</v>
      </c>
      <c r="D378" s="178">
        <f t="shared" si="327"/>
        <v>1211</v>
      </c>
      <c r="E378" s="178">
        <f t="shared" si="327"/>
        <v>1319</v>
      </c>
      <c r="F378" s="482">
        <f t="shared" si="327"/>
        <v>108.91824938067714</v>
      </c>
      <c r="G378" s="489">
        <f t="shared" si="327"/>
        <v>4950.570193333333</v>
      </c>
      <c r="H378" s="489">
        <f t="shared" ref="H378:J378" si="329">H364</f>
        <v>2475</v>
      </c>
      <c r="I378" s="489">
        <f t="shared" si="329"/>
        <v>2666.3866999999996</v>
      </c>
      <c r="J378" s="185">
        <f t="shared" si="329"/>
        <v>107.73279595959595</v>
      </c>
      <c r="K378" s="79"/>
    </row>
    <row r="379" spans="1:11" ht="30.75" customHeight="1" x14ac:dyDescent="0.25">
      <c r="A379" s="37">
        <v>1</v>
      </c>
      <c r="B379" s="98" t="s">
        <v>84</v>
      </c>
      <c r="C379" s="178">
        <f t="shared" si="327"/>
        <v>738</v>
      </c>
      <c r="D379" s="178">
        <f t="shared" si="327"/>
        <v>369</v>
      </c>
      <c r="E379" s="178">
        <f t="shared" si="327"/>
        <v>252</v>
      </c>
      <c r="F379" s="482">
        <f t="shared" si="327"/>
        <v>68.292682926829272</v>
      </c>
      <c r="G379" s="489">
        <f t="shared" si="327"/>
        <v>1326.3335999999999</v>
      </c>
      <c r="H379" s="489">
        <f t="shared" ref="H379:J379" si="330">H365</f>
        <v>663</v>
      </c>
      <c r="I379" s="489">
        <f t="shared" si="330"/>
        <v>491.73177000000004</v>
      </c>
      <c r="J379" s="185">
        <f t="shared" si="330"/>
        <v>74.16768778280543</v>
      </c>
      <c r="K379" s="79"/>
    </row>
    <row r="380" spans="1:11" ht="44.25" customHeight="1" x14ac:dyDescent="0.25">
      <c r="A380" s="37">
        <v>1</v>
      </c>
      <c r="B380" s="98" t="s">
        <v>124</v>
      </c>
      <c r="C380" s="178">
        <f t="shared" si="327"/>
        <v>36</v>
      </c>
      <c r="D380" s="178">
        <f t="shared" si="327"/>
        <v>18</v>
      </c>
      <c r="E380" s="178">
        <f t="shared" si="327"/>
        <v>36</v>
      </c>
      <c r="F380" s="482">
        <f t="shared" si="327"/>
        <v>200</v>
      </c>
      <c r="G380" s="489">
        <f t="shared" si="327"/>
        <v>187.70976000000002</v>
      </c>
      <c r="H380" s="489">
        <f t="shared" ref="H380:J380" si="331">H366</f>
        <v>94</v>
      </c>
      <c r="I380" s="489">
        <f t="shared" si="331"/>
        <v>187.70976000000002</v>
      </c>
      <c r="J380" s="185">
        <f t="shared" si="331"/>
        <v>199.69123404255319</v>
      </c>
      <c r="K380" s="79"/>
    </row>
    <row r="381" spans="1:11" ht="30.75" customHeight="1" x14ac:dyDescent="0.25">
      <c r="A381" s="37">
        <v>1</v>
      </c>
      <c r="B381" s="98" t="s">
        <v>125</v>
      </c>
      <c r="C381" s="178">
        <f t="shared" si="327"/>
        <v>158</v>
      </c>
      <c r="D381" s="178">
        <f t="shared" si="327"/>
        <v>79</v>
      </c>
      <c r="E381" s="178">
        <f t="shared" si="327"/>
        <v>131</v>
      </c>
      <c r="F381" s="482">
        <f t="shared" si="327"/>
        <v>165.82278481012656</v>
      </c>
      <c r="G381" s="489">
        <f t="shared" si="327"/>
        <v>823.83728000000008</v>
      </c>
      <c r="H381" s="489">
        <f t="shared" ref="H381:J381" si="332">H367</f>
        <v>412</v>
      </c>
      <c r="I381" s="489">
        <f t="shared" si="332"/>
        <v>683.05495999999994</v>
      </c>
      <c r="J381" s="185">
        <f t="shared" si="332"/>
        <v>165.79003883495145</v>
      </c>
      <c r="K381" s="79"/>
    </row>
    <row r="382" spans="1:11" ht="42.75" customHeight="1" x14ac:dyDescent="0.25">
      <c r="A382" s="37">
        <v>1</v>
      </c>
      <c r="B382" s="239" t="s">
        <v>122</v>
      </c>
      <c r="C382" s="178">
        <f t="shared" si="327"/>
        <v>7697</v>
      </c>
      <c r="D382" s="178">
        <f t="shared" si="327"/>
        <v>3849</v>
      </c>
      <c r="E382" s="178">
        <f t="shared" si="327"/>
        <v>2350</v>
      </c>
      <c r="F382" s="482">
        <f t="shared" si="327"/>
        <v>61.054819433619123</v>
      </c>
      <c r="G382" s="489">
        <f t="shared" si="327"/>
        <v>12749.083509999999</v>
      </c>
      <c r="H382" s="489">
        <f t="shared" ref="H382:J382" si="333">H368</f>
        <v>6374</v>
      </c>
      <c r="I382" s="489">
        <f t="shared" si="333"/>
        <v>3449.7803199999998</v>
      </c>
      <c r="J382" s="185">
        <f t="shared" si="333"/>
        <v>54.122690931910888</v>
      </c>
      <c r="K382" s="79"/>
    </row>
    <row r="383" spans="1:11" ht="30" x14ac:dyDescent="0.25">
      <c r="A383" s="37">
        <v>1</v>
      </c>
      <c r="B383" s="98" t="s">
        <v>118</v>
      </c>
      <c r="C383" s="178">
        <f t="shared" ref="C383:C388" si="334">C369</f>
        <v>2000</v>
      </c>
      <c r="D383" s="178">
        <f t="shared" ref="D383:J383" si="335">D369</f>
        <v>1000</v>
      </c>
      <c r="E383" s="178">
        <f t="shared" si="335"/>
        <v>679</v>
      </c>
      <c r="F383" s="482">
        <f t="shared" si="335"/>
        <v>67.900000000000006</v>
      </c>
      <c r="G383" s="489">
        <f t="shared" si="335"/>
        <v>2936.4</v>
      </c>
      <c r="H383" s="489">
        <f t="shared" si="335"/>
        <v>1468</v>
      </c>
      <c r="I383" s="489">
        <f t="shared" si="335"/>
        <v>998.66183999999987</v>
      </c>
      <c r="J383" s="178">
        <f t="shared" si="335"/>
        <v>68.028735694822885</v>
      </c>
      <c r="K383" s="79"/>
    </row>
    <row r="384" spans="1:11" ht="60" x14ac:dyDescent="0.25">
      <c r="A384" s="37">
        <v>1</v>
      </c>
      <c r="B384" s="98" t="s">
        <v>85</v>
      </c>
      <c r="C384" s="178">
        <f t="shared" si="334"/>
        <v>3650</v>
      </c>
      <c r="D384" s="178">
        <f>D370</f>
        <v>1825</v>
      </c>
      <c r="E384" s="178">
        <f>E370</f>
        <v>977</v>
      </c>
      <c r="F384" s="482">
        <f>F370</f>
        <v>53.534246575342472</v>
      </c>
      <c r="G384" s="489">
        <f>G370</f>
        <v>7041.8055599999998</v>
      </c>
      <c r="H384" s="489">
        <f t="shared" ref="H384:J384" si="336">H370</f>
        <v>3521</v>
      </c>
      <c r="I384" s="489">
        <f t="shared" si="336"/>
        <v>1733.0868699999999</v>
      </c>
      <c r="J384" s="185">
        <f t="shared" si="336"/>
        <v>49.221439079806864</v>
      </c>
      <c r="K384" s="79"/>
    </row>
    <row r="385" spans="1:11" ht="45" x14ac:dyDescent="0.25">
      <c r="A385" s="37">
        <v>1</v>
      </c>
      <c r="B385" s="98" t="s">
        <v>119</v>
      </c>
      <c r="C385" s="178">
        <f t="shared" si="334"/>
        <v>1052</v>
      </c>
      <c r="D385" s="178">
        <f t="shared" ref="D385:J385" si="337">D371</f>
        <v>526</v>
      </c>
      <c r="E385" s="178">
        <f t="shared" si="337"/>
        <v>505</v>
      </c>
      <c r="F385" s="482">
        <f t="shared" si="337"/>
        <v>96.00760456273764</v>
      </c>
      <c r="G385" s="489">
        <f t="shared" si="337"/>
        <v>884.73199999999997</v>
      </c>
      <c r="H385" s="489">
        <f t="shared" si="337"/>
        <v>442</v>
      </c>
      <c r="I385" s="489">
        <f t="shared" si="337"/>
        <v>364.94313000000005</v>
      </c>
      <c r="J385" s="178">
        <f t="shared" si="337"/>
        <v>82.5663190045249</v>
      </c>
      <c r="K385" s="79"/>
    </row>
    <row r="386" spans="1:11" ht="30.75" customHeight="1" x14ac:dyDescent="0.25">
      <c r="A386" s="37">
        <v>1</v>
      </c>
      <c r="B386" s="98" t="s">
        <v>86</v>
      </c>
      <c r="C386" s="178">
        <f t="shared" si="334"/>
        <v>450</v>
      </c>
      <c r="D386" s="178">
        <f t="shared" ref="D386:G388" si="338">D372</f>
        <v>225</v>
      </c>
      <c r="E386" s="178">
        <f t="shared" si="338"/>
        <v>87</v>
      </c>
      <c r="F386" s="482">
        <f t="shared" si="338"/>
        <v>38.666666666666664</v>
      </c>
      <c r="G386" s="489">
        <f t="shared" si="338"/>
        <v>1540.665</v>
      </c>
      <c r="H386" s="489">
        <f t="shared" ref="H386:J386" si="339">H372</f>
        <v>770</v>
      </c>
      <c r="I386" s="489">
        <f t="shared" si="339"/>
        <v>288.42965999999996</v>
      </c>
      <c r="J386" s="185">
        <f t="shared" si="339"/>
        <v>37.458397402597399</v>
      </c>
      <c r="K386" s="79"/>
    </row>
    <row r="387" spans="1:11" ht="30.75" customHeight="1" x14ac:dyDescent="0.25">
      <c r="A387" s="37">
        <v>1</v>
      </c>
      <c r="B387" s="455" t="s">
        <v>87</v>
      </c>
      <c r="C387" s="460">
        <f t="shared" si="334"/>
        <v>545</v>
      </c>
      <c r="D387" s="460">
        <f t="shared" si="338"/>
        <v>273</v>
      </c>
      <c r="E387" s="460">
        <f t="shared" si="338"/>
        <v>102</v>
      </c>
      <c r="F387" s="483">
        <f t="shared" si="338"/>
        <v>37.362637362637365</v>
      </c>
      <c r="G387" s="489">
        <f t="shared" si="338"/>
        <v>345.48095000000001</v>
      </c>
      <c r="H387" s="489">
        <f t="shared" ref="H387:J388" si="340">H373</f>
        <v>173</v>
      </c>
      <c r="I387" s="489">
        <f t="shared" si="340"/>
        <v>64.658820000000006</v>
      </c>
      <c r="J387" s="456">
        <f t="shared" si="340"/>
        <v>37.375040462427748</v>
      </c>
      <c r="K387" s="79"/>
    </row>
    <row r="388" spans="1:11" ht="30.75" customHeight="1" thickBot="1" x14ac:dyDescent="0.3">
      <c r="B388" s="726" t="s">
        <v>133</v>
      </c>
      <c r="C388" s="460">
        <f t="shared" si="334"/>
        <v>9000</v>
      </c>
      <c r="D388" s="460">
        <f t="shared" si="338"/>
        <v>4500</v>
      </c>
      <c r="E388" s="460">
        <f t="shared" si="338"/>
        <v>3278</v>
      </c>
      <c r="F388" s="483">
        <f t="shared" si="338"/>
        <v>72.844444444444449</v>
      </c>
      <c r="G388" s="489">
        <f t="shared" si="338"/>
        <v>5785.92</v>
      </c>
      <c r="H388" s="489">
        <f t="shared" si="340"/>
        <v>2893</v>
      </c>
      <c r="I388" s="489">
        <f t="shared" si="340"/>
        <v>2079.8646900000003</v>
      </c>
      <c r="J388" s="456">
        <f t="shared" si="340"/>
        <v>71.893006913238864</v>
      </c>
      <c r="K388" s="79"/>
    </row>
    <row r="389" spans="1:11" s="13" customFormat="1" ht="19.5" customHeight="1" thickBot="1" x14ac:dyDescent="0.3">
      <c r="A389" s="37">
        <v>1</v>
      </c>
      <c r="B389" s="457" t="s">
        <v>127</v>
      </c>
      <c r="C389" s="458">
        <f t="shared" ref="C389" si="341">C375</f>
        <v>0</v>
      </c>
      <c r="D389" s="458">
        <f t="shared" ref="D389:G389" si="342">D375</f>
        <v>0</v>
      </c>
      <c r="E389" s="458">
        <f t="shared" si="342"/>
        <v>0</v>
      </c>
      <c r="F389" s="484">
        <f t="shared" si="342"/>
        <v>0</v>
      </c>
      <c r="G389" s="459">
        <f t="shared" si="342"/>
        <v>25823.454343333331</v>
      </c>
      <c r="H389" s="459">
        <f>H375</f>
        <v>12911</v>
      </c>
      <c r="I389" s="459">
        <f>I375</f>
        <v>9558.5282000000007</v>
      </c>
      <c r="J389" s="458">
        <f>J375</f>
        <v>74.033988072186503</v>
      </c>
      <c r="K389" s="119"/>
    </row>
    <row r="390" spans="1:11" ht="15.75" customHeight="1" x14ac:dyDescent="0.25">
      <c r="A390" s="37">
        <v>1</v>
      </c>
      <c r="B390" s="236"/>
      <c r="C390" s="2"/>
      <c r="D390" s="2"/>
      <c r="E390" s="147"/>
      <c r="F390" s="2"/>
      <c r="G390" s="417"/>
      <c r="H390" s="417"/>
      <c r="I390" s="375"/>
      <c r="J390" s="8"/>
      <c r="K390" s="79"/>
    </row>
    <row r="391" spans="1:11" ht="29.25" customHeight="1" x14ac:dyDescent="0.25">
      <c r="A391" s="37">
        <v>1</v>
      </c>
      <c r="B391" s="7" t="s">
        <v>45</v>
      </c>
      <c r="C391" s="155"/>
      <c r="D391" s="155"/>
      <c r="E391" s="155"/>
      <c r="F391" s="707"/>
      <c r="G391" s="399"/>
      <c r="H391" s="399"/>
      <c r="I391" s="399"/>
      <c r="J391" s="708"/>
      <c r="K391" s="79"/>
    </row>
    <row r="392" spans="1:11" ht="31.5" customHeight="1" x14ac:dyDescent="0.25">
      <c r="A392" s="37">
        <v>1</v>
      </c>
      <c r="B392" s="241" t="s">
        <v>130</v>
      </c>
      <c r="C392" s="120">
        <f>SUM(C393:C396)</f>
        <v>2618</v>
      </c>
      <c r="D392" s="120">
        <f t="shared" ref="D392:E392" si="343">SUM(D393:D396)</f>
        <v>1310</v>
      </c>
      <c r="E392" s="120">
        <f t="shared" si="343"/>
        <v>1914</v>
      </c>
      <c r="F392" s="136">
        <f>E392/D392*100</f>
        <v>146.10687022900763</v>
      </c>
      <c r="G392" s="647">
        <f>SUM(G393:G396)</f>
        <v>5611.8295900000003</v>
      </c>
      <c r="H392" s="647">
        <f t="shared" ref="H392:I392" si="344">SUM(H393:H396)</f>
        <v>2805</v>
      </c>
      <c r="I392" s="647">
        <f t="shared" si="344"/>
        <v>4115.0086499999998</v>
      </c>
      <c r="J392" s="120">
        <f t="shared" ref="J392:J393" si="345">I392/H392*100</f>
        <v>146.70262566844917</v>
      </c>
      <c r="K392" s="79"/>
    </row>
    <row r="393" spans="1:11" ht="38.1" customHeight="1" x14ac:dyDescent="0.25">
      <c r="A393" s="37">
        <v>1</v>
      </c>
      <c r="B393" s="73" t="s">
        <v>83</v>
      </c>
      <c r="C393" s="120">
        <v>2004</v>
      </c>
      <c r="D393" s="113">
        <f t="shared" ref="D393:D403" si="346">ROUND(C393/12*$B$3,0)</f>
        <v>1002</v>
      </c>
      <c r="E393" s="120">
        <v>1411</v>
      </c>
      <c r="F393" s="136">
        <f>E393/D393*100</f>
        <v>140.81836327345309</v>
      </c>
      <c r="G393" s="647">
        <v>4258.9107100000001</v>
      </c>
      <c r="H393" s="647">
        <f t="shared" ref="H393" si="347">ROUND(G393/12*$B$3,0)</f>
        <v>2129</v>
      </c>
      <c r="I393" s="647">
        <v>2898.5715499999997</v>
      </c>
      <c r="J393" s="120">
        <f t="shared" si="345"/>
        <v>136.14709018318459</v>
      </c>
      <c r="K393" s="79"/>
    </row>
    <row r="394" spans="1:11" ht="38.1" customHeight="1" x14ac:dyDescent="0.25">
      <c r="A394" s="37">
        <v>1</v>
      </c>
      <c r="B394" s="73" t="s">
        <v>84</v>
      </c>
      <c r="C394" s="120">
        <v>541</v>
      </c>
      <c r="D394" s="113">
        <f t="shared" si="346"/>
        <v>271</v>
      </c>
      <c r="E394" s="120">
        <v>431</v>
      </c>
      <c r="F394" s="136">
        <f>E394/D394*100</f>
        <v>159.04059040590406</v>
      </c>
      <c r="G394" s="647">
        <v>972.28519999999992</v>
      </c>
      <c r="H394" s="647">
        <f t="shared" ref="H394:H403" si="348">ROUND(G394/12*$B$3,0)</f>
        <v>486</v>
      </c>
      <c r="I394" s="647">
        <v>841.01757999999995</v>
      </c>
      <c r="J394" s="120">
        <f t="shared" ref="J394:J404" si="349">I394/H394*100</f>
        <v>173.04888477366254</v>
      </c>
      <c r="K394" s="79"/>
    </row>
    <row r="395" spans="1:11" ht="46.5" customHeight="1" x14ac:dyDescent="0.25">
      <c r="A395" s="37">
        <v>1</v>
      </c>
      <c r="B395" s="73" t="s">
        <v>124</v>
      </c>
      <c r="C395" s="120"/>
      <c r="D395" s="113">
        <f t="shared" si="346"/>
        <v>0</v>
      </c>
      <c r="E395" s="120"/>
      <c r="F395" s="136"/>
      <c r="G395" s="647"/>
      <c r="H395" s="647">
        <f t="shared" si="348"/>
        <v>0</v>
      </c>
      <c r="I395" s="647"/>
      <c r="J395" s="120"/>
      <c r="K395" s="79"/>
    </row>
    <row r="396" spans="1:11" ht="38.1" customHeight="1" x14ac:dyDescent="0.25">
      <c r="A396" s="37">
        <v>1</v>
      </c>
      <c r="B396" s="73" t="s">
        <v>125</v>
      </c>
      <c r="C396" s="120">
        <v>73</v>
      </c>
      <c r="D396" s="113">
        <f t="shared" si="346"/>
        <v>37</v>
      </c>
      <c r="E396" s="120">
        <v>72</v>
      </c>
      <c r="F396" s="136">
        <f t="shared" ref="F396:F403" si="350">E396/D396*100</f>
        <v>194.59459459459461</v>
      </c>
      <c r="G396" s="647">
        <v>380.63367999999997</v>
      </c>
      <c r="H396" s="647">
        <f t="shared" si="348"/>
        <v>190</v>
      </c>
      <c r="I396" s="647">
        <v>375.41952000000003</v>
      </c>
      <c r="J396" s="120">
        <f t="shared" si="349"/>
        <v>197.58922105263159</v>
      </c>
      <c r="K396" s="79"/>
    </row>
    <row r="397" spans="1:11" ht="48" customHeight="1" x14ac:dyDescent="0.25">
      <c r="A397" s="37">
        <v>1</v>
      </c>
      <c r="B397" s="241" t="s">
        <v>122</v>
      </c>
      <c r="C397" s="120">
        <f>SUM(C398:C402)</f>
        <v>4430</v>
      </c>
      <c r="D397" s="120">
        <f t="shared" ref="D397:I397" si="351">SUM(D398:D402)</f>
        <v>2215</v>
      </c>
      <c r="E397" s="120">
        <f t="shared" si="351"/>
        <v>3252</v>
      </c>
      <c r="F397" s="136">
        <f t="shared" si="350"/>
        <v>146.81715575620768</v>
      </c>
      <c r="G397" s="647">
        <f>SUM(G398:G402)</f>
        <v>7435.3684000000003</v>
      </c>
      <c r="H397" s="647">
        <f t="shared" si="351"/>
        <v>3718</v>
      </c>
      <c r="I397" s="647">
        <f t="shared" si="351"/>
        <v>5536.6566000000003</v>
      </c>
      <c r="J397" s="120">
        <f t="shared" si="349"/>
        <v>148.91491662183972</v>
      </c>
      <c r="K397" s="79"/>
    </row>
    <row r="398" spans="1:11" ht="30" x14ac:dyDescent="0.25">
      <c r="A398" s="37">
        <v>1</v>
      </c>
      <c r="B398" s="73" t="s">
        <v>118</v>
      </c>
      <c r="C398" s="120">
        <v>150</v>
      </c>
      <c r="D398" s="113">
        <f t="shared" si="346"/>
        <v>75</v>
      </c>
      <c r="E398" s="120">
        <v>85</v>
      </c>
      <c r="F398" s="136">
        <f t="shared" si="350"/>
        <v>113.33333333333333</v>
      </c>
      <c r="G398" s="647">
        <v>220.23</v>
      </c>
      <c r="H398" s="647">
        <f t="shared" si="348"/>
        <v>110</v>
      </c>
      <c r="I398" s="647">
        <v>124.40051999999999</v>
      </c>
      <c r="J398" s="120">
        <f t="shared" si="349"/>
        <v>113.09138181818182</v>
      </c>
      <c r="K398" s="79"/>
    </row>
    <row r="399" spans="1:11" ht="44.25" customHeight="1" x14ac:dyDescent="0.25">
      <c r="A399" s="37">
        <v>1</v>
      </c>
      <c r="B399" s="73" t="s">
        <v>128</v>
      </c>
      <c r="C399" s="120">
        <v>3180</v>
      </c>
      <c r="D399" s="113">
        <f t="shared" si="346"/>
        <v>1590</v>
      </c>
      <c r="E399" s="120">
        <v>2484</v>
      </c>
      <c r="F399" s="136">
        <f t="shared" si="350"/>
        <v>156.22641509433964</v>
      </c>
      <c r="G399" s="647">
        <v>6290.0384000000004</v>
      </c>
      <c r="H399" s="647">
        <f t="shared" si="348"/>
        <v>3145</v>
      </c>
      <c r="I399" s="647">
        <v>4847.9798300000002</v>
      </c>
      <c r="J399" s="120">
        <f t="shared" si="349"/>
        <v>154.14880222575519</v>
      </c>
      <c r="K399" s="79"/>
    </row>
    <row r="400" spans="1:11" ht="44.25" customHeight="1" x14ac:dyDescent="0.25">
      <c r="A400" s="37">
        <v>1</v>
      </c>
      <c r="B400" s="73" t="s">
        <v>119</v>
      </c>
      <c r="C400" s="120">
        <v>1100</v>
      </c>
      <c r="D400" s="113">
        <f t="shared" si="346"/>
        <v>550</v>
      </c>
      <c r="E400" s="120">
        <v>683</v>
      </c>
      <c r="F400" s="136">
        <f t="shared" si="350"/>
        <v>124.18181818181817</v>
      </c>
      <c r="G400" s="647">
        <v>925.1</v>
      </c>
      <c r="H400" s="647">
        <f t="shared" si="348"/>
        <v>463</v>
      </c>
      <c r="I400" s="647">
        <v>564.27625000000012</v>
      </c>
      <c r="J400" s="120">
        <f t="shared" si="349"/>
        <v>121.8739200863931</v>
      </c>
      <c r="K400" s="79"/>
    </row>
    <row r="401" spans="1:11" ht="30" x14ac:dyDescent="0.25">
      <c r="A401" s="37">
        <v>1</v>
      </c>
      <c r="B401" s="73" t="s">
        <v>86</v>
      </c>
      <c r="C401" s="120"/>
      <c r="D401" s="113">
        <f t="shared" si="346"/>
        <v>0</v>
      </c>
      <c r="E401" s="120">
        <v>0</v>
      </c>
      <c r="F401" s="136"/>
      <c r="G401" s="647"/>
      <c r="H401" s="647">
        <f t="shared" si="348"/>
        <v>0</v>
      </c>
      <c r="I401" s="647">
        <v>0</v>
      </c>
      <c r="J401" s="120"/>
      <c r="K401" s="79"/>
    </row>
    <row r="402" spans="1:11" ht="30" x14ac:dyDescent="0.25">
      <c r="A402" s="37">
        <v>1</v>
      </c>
      <c r="B402" s="309" t="s">
        <v>87</v>
      </c>
      <c r="C402" s="186"/>
      <c r="D402" s="324">
        <f t="shared" si="346"/>
        <v>0</v>
      </c>
      <c r="E402" s="186">
        <v>0</v>
      </c>
      <c r="F402" s="461"/>
      <c r="G402" s="647"/>
      <c r="H402" s="647">
        <f t="shared" si="348"/>
        <v>0</v>
      </c>
      <c r="I402" s="647">
        <v>0</v>
      </c>
      <c r="J402" s="186"/>
      <c r="K402" s="79"/>
    </row>
    <row r="403" spans="1:11" s="112" customFormat="1" ht="30.75" thickBot="1" x14ac:dyDescent="0.3">
      <c r="A403" s="112">
        <v>1</v>
      </c>
      <c r="B403" s="123" t="s">
        <v>133</v>
      </c>
      <c r="C403" s="120">
        <v>8800</v>
      </c>
      <c r="D403" s="113">
        <f t="shared" si="346"/>
        <v>4400</v>
      </c>
      <c r="E403" s="120">
        <v>4484</v>
      </c>
      <c r="F403" s="120">
        <f t="shared" si="350"/>
        <v>101.90909090909091</v>
      </c>
      <c r="G403" s="647">
        <v>5657.3440000000001</v>
      </c>
      <c r="H403" s="647">
        <f t="shared" si="348"/>
        <v>2829</v>
      </c>
      <c r="I403" s="647">
        <v>2876.4568599999998</v>
      </c>
      <c r="J403" s="120">
        <f t="shared" si="349"/>
        <v>101.67751360904913</v>
      </c>
      <c r="K403" s="111"/>
    </row>
    <row r="404" spans="1:11" s="13" customFormat="1" ht="15" customHeight="1" thickBot="1" x14ac:dyDescent="0.3">
      <c r="A404" s="37">
        <v>1</v>
      </c>
      <c r="B404" s="117" t="s">
        <v>3</v>
      </c>
      <c r="C404" s="464"/>
      <c r="D404" s="464"/>
      <c r="E404" s="464"/>
      <c r="F404" s="485"/>
      <c r="G404" s="679">
        <f>G397+G392+G403</f>
        <v>18704.541990000002</v>
      </c>
      <c r="H404" s="679">
        <f t="shared" ref="H404:I404" si="352">H397+H392+H403</f>
        <v>9352</v>
      </c>
      <c r="I404" s="679">
        <f t="shared" si="352"/>
        <v>12528.12211</v>
      </c>
      <c r="J404" s="464">
        <f t="shared" si="349"/>
        <v>133.96195583832335</v>
      </c>
      <c r="K404" s="119"/>
    </row>
    <row r="405" spans="1:11" ht="29.25" customHeight="1" x14ac:dyDescent="0.25">
      <c r="A405" s="37">
        <v>1</v>
      </c>
      <c r="B405" s="82" t="s">
        <v>46</v>
      </c>
      <c r="C405" s="149"/>
      <c r="D405" s="149"/>
      <c r="E405" s="149"/>
      <c r="F405" s="149"/>
      <c r="G405" s="395"/>
      <c r="H405" s="395"/>
      <c r="I405" s="395"/>
      <c r="J405" s="149"/>
      <c r="K405" s="79"/>
    </row>
    <row r="406" spans="1:11" ht="47.25" customHeight="1" x14ac:dyDescent="0.25">
      <c r="A406" s="37">
        <v>1</v>
      </c>
      <c r="B406" s="241" t="s">
        <v>130</v>
      </c>
      <c r="C406" s="120">
        <f>SUM(C407:C410)</f>
        <v>11035</v>
      </c>
      <c r="D406" s="120">
        <f t="shared" ref="D406:E406" si="353">SUM(D407:D410)</f>
        <v>5518</v>
      </c>
      <c r="E406" s="120">
        <f t="shared" si="353"/>
        <v>8836</v>
      </c>
      <c r="F406" s="136">
        <f t="shared" ref="F406:F417" si="354">E406/D406*100</f>
        <v>160.13048205871692</v>
      </c>
      <c r="G406" s="647">
        <f>SUM(G407:G410)</f>
        <v>22197.365034074071</v>
      </c>
      <c r="H406" s="647">
        <f t="shared" ref="H406:I406" si="355">SUM(H407:H410)</f>
        <v>11099</v>
      </c>
      <c r="I406" s="647">
        <f t="shared" si="355"/>
        <v>18048.614219999999</v>
      </c>
      <c r="J406" s="120">
        <f t="shared" ref="J406:J407" si="356">I406/H406*100</f>
        <v>162.61477808811605</v>
      </c>
      <c r="K406" s="79"/>
    </row>
    <row r="407" spans="1:11" ht="30" x14ac:dyDescent="0.25">
      <c r="A407" s="37">
        <v>1</v>
      </c>
      <c r="B407" s="73" t="s">
        <v>83</v>
      </c>
      <c r="C407" s="120">
        <v>8392</v>
      </c>
      <c r="D407" s="113">
        <f t="shared" ref="D407:D417" si="357">ROUND(C407/12*$B$3,0)</f>
        <v>4196</v>
      </c>
      <c r="E407" s="120">
        <v>6788</v>
      </c>
      <c r="F407" s="136">
        <f t="shared" si="354"/>
        <v>161.77311725452813</v>
      </c>
      <c r="G407" s="647">
        <v>17160.340794074073</v>
      </c>
      <c r="H407" s="647">
        <f t="shared" ref="H407" si="358">ROUND(G407/12*$B$3,0)</f>
        <v>8580</v>
      </c>
      <c r="I407" s="647">
        <v>13895.134420000002</v>
      </c>
      <c r="J407" s="120">
        <f t="shared" si="356"/>
        <v>161.94795361305364</v>
      </c>
      <c r="K407" s="79"/>
    </row>
    <row r="408" spans="1:11" ht="30" x14ac:dyDescent="0.25">
      <c r="A408" s="37">
        <v>1</v>
      </c>
      <c r="B408" s="73" t="s">
        <v>84</v>
      </c>
      <c r="C408" s="120">
        <v>2559</v>
      </c>
      <c r="D408" s="113">
        <f t="shared" si="357"/>
        <v>1280</v>
      </c>
      <c r="E408" s="120">
        <v>1974</v>
      </c>
      <c r="F408" s="136">
        <f t="shared" si="354"/>
        <v>154.21875</v>
      </c>
      <c r="G408" s="647">
        <v>4599.0347999999994</v>
      </c>
      <c r="H408" s="647">
        <f t="shared" ref="H408:H417" si="359">ROUND(G408/12*$B$3,0)</f>
        <v>2300</v>
      </c>
      <c r="I408" s="647">
        <v>3767.6319600000002</v>
      </c>
      <c r="J408" s="120">
        <f t="shared" ref="J408:J418" si="360">I408/H408*100</f>
        <v>163.8100852173913</v>
      </c>
      <c r="K408" s="79"/>
    </row>
    <row r="409" spans="1:11" ht="30" x14ac:dyDescent="0.25">
      <c r="A409" s="37">
        <v>1</v>
      </c>
      <c r="B409" s="73" t="s">
        <v>124</v>
      </c>
      <c r="C409" s="120">
        <v>74</v>
      </c>
      <c r="D409" s="113">
        <f t="shared" si="357"/>
        <v>37</v>
      </c>
      <c r="E409" s="120">
        <v>74</v>
      </c>
      <c r="F409" s="136">
        <f t="shared" si="354"/>
        <v>200</v>
      </c>
      <c r="G409" s="647">
        <v>385.84783999999996</v>
      </c>
      <c r="H409" s="647">
        <f t="shared" si="359"/>
        <v>193</v>
      </c>
      <c r="I409" s="647">
        <v>385.84784000000002</v>
      </c>
      <c r="J409" s="120">
        <f t="shared" si="360"/>
        <v>199.92116062176166</v>
      </c>
      <c r="K409" s="79"/>
    </row>
    <row r="410" spans="1:11" ht="30" x14ac:dyDescent="0.25">
      <c r="A410" s="37">
        <v>1</v>
      </c>
      <c r="B410" s="73" t="s">
        <v>125</v>
      </c>
      <c r="C410" s="120">
        <v>10</v>
      </c>
      <c r="D410" s="113">
        <f t="shared" si="357"/>
        <v>5</v>
      </c>
      <c r="E410" s="120">
        <v>0</v>
      </c>
      <c r="F410" s="136">
        <f t="shared" si="354"/>
        <v>0</v>
      </c>
      <c r="G410" s="647">
        <v>52.141599999999997</v>
      </c>
      <c r="H410" s="647">
        <f t="shared" si="359"/>
        <v>26</v>
      </c>
      <c r="I410" s="647">
        <v>0</v>
      </c>
      <c r="J410" s="120">
        <f t="shared" si="360"/>
        <v>0</v>
      </c>
      <c r="K410" s="79"/>
    </row>
    <row r="411" spans="1:11" ht="42.75" customHeight="1" x14ac:dyDescent="0.25">
      <c r="A411" s="37">
        <v>1</v>
      </c>
      <c r="B411" s="241" t="s">
        <v>122</v>
      </c>
      <c r="C411" s="120">
        <f>SUM(C412:C416)</f>
        <v>26910</v>
      </c>
      <c r="D411" s="120">
        <f t="shared" ref="D411:I411" si="361">SUM(D412:D416)</f>
        <v>13455</v>
      </c>
      <c r="E411" s="120">
        <f t="shared" si="361"/>
        <v>6331</v>
      </c>
      <c r="F411" s="136">
        <f t="shared" si="354"/>
        <v>47.053140096618357</v>
      </c>
      <c r="G411" s="647">
        <f>SUM(G412:G416)</f>
        <v>41273.638999999996</v>
      </c>
      <c r="H411" s="647">
        <f t="shared" si="361"/>
        <v>20637</v>
      </c>
      <c r="I411" s="647">
        <f t="shared" si="361"/>
        <v>10169.390889999999</v>
      </c>
      <c r="J411" s="120">
        <f t="shared" si="360"/>
        <v>49.277467122159223</v>
      </c>
      <c r="K411" s="79"/>
    </row>
    <row r="412" spans="1:11" ht="30" x14ac:dyDescent="0.25">
      <c r="A412" s="37">
        <v>1</v>
      </c>
      <c r="B412" s="73" t="s">
        <v>118</v>
      </c>
      <c r="C412" s="120">
        <v>300</v>
      </c>
      <c r="D412" s="113">
        <f t="shared" si="357"/>
        <v>150</v>
      </c>
      <c r="E412" s="120">
        <v>0</v>
      </c>
      <c r="F412" s="136">
        <f t="shared" si="354"/>
        <v>0</v>
      </c>
      <c r="G412" s="647">
        <v>440.46</v>
      </c>
      <c r="H412" s="647">
        <f t="shared" si="359"/>
        <v>220</v>
      </c>
      <c r="I412" s="647">
        <v>-1.5445</v>
      </c>
      <c r="J412" s="120">
        <f t="shared" si="360"/>
        <v>-0.70204545454545453</v>
      </c>
      <c r="K412" s="79"/>
    </row>
    <row r="413" spans="1:11" ht="56.25" customHeight="1" x14ac:dyDescent="0.25">
      <c r="A413" s="37">
        <v>1</v>
      </c>
      <c r="B413" s="73" t="s">
        <v>128</v>
      </c>
      <c r="C413" s="120">
        <v>11500</v>
      </c>
      <c r="D413" s="113">
        <f t="shared" si="357"/>
        <v>5750</v>
      </c>
      <c r="E413" s="120">
        <v>4241</v>
      </c>
      <c r="F413" s="136">
        <f t="shared" si="354"/>
        <v>73.756521739130434</v>
      </c>
      <c r="G413" s="647">
        <v>27327.401999999998</v>
      </c>
      <c r="H413" s="647">
        <f t="shared" si="359"/>
        <v>13664</v>
      </c>
      <c r="I413" s="647">
        <v>8452.354879999999</v>
      </c>
      <c r="J413" s="120">
        <f t="shared" si="360"/>
        <v>61.858569086651052</v>
      </c>
      <c r="K413" s="79"/>
    </row>
    <row r="414" spans="1:11" ht="45" x14ac:dyDescent="0.25">
      <c r="A414" s="37">
        <v>1</v>
      </c>
      <c r="B414" s="73" t="s">
        <v>119</v>
      </c>
      <c r="C414" s="120">
        <v>9400</v>
      </c>
      <c r="D414" s="113">
        <f t="shared" si="357"/>
        <v>4700</v>
      </c>
      <c r="E414" s="120">
        <v>1759</v>
      </c>
      <c r="F414" s="136">
        <f t="shared" si="354"/>
        <v>37.425531914893618</v>
      </c>
      <c r="G414" s="647">
        <v>7905.4</v>
      </c>
      <c r="H414" s="647">
        <f t="shared" si="359"/>
        <v>3953</v>
      </c>
      <c r="I414" s="647">
        <v>1430.2205400000003</v>
      </c>
      <c r="J414" s="120">
        <f t="shared" si="360"/>
        <v>36.180635972678985</v>
      </c>
      <c r="K414" s="79"/>
    </row>
    <row r="415" spans="1:11" ht="30" x14ac:dyDescent="0.25">
      <c r="A415" s="37">
        <v>1</v>
      </c>
      <c r="B415" s="73" t="s">
        <v>86</v>
      </c>
      <c r="C415" s="120">
        <v>710</v>
      </c>
      <c r="D415" s="113">
        <f t="shared" si="357"/>
        <v>355</v>
      </c>
      <c r="E415" s="120">
        <v>32</v>
      </c>
      <c r="F415" s="136">
        <f t="shared" si="354"/>
        <v>9.0140845070422539</v>
      </c>
      <c r="G415" s="647">
        <v>2430.8270000000002</v>
      </c>
      <c r="H415" s="647">
        <f t="shared" si="359"/>
        <v>1215</v>
      </c>
      <c r="I415" s="647">
        <v>98.820879999999988</v>
      </c>
      <c r="J415" s="120">
        <f t="shared" si="360"/>
        <v>8.1334057613168707</v>
      </c>
      <c r="K415" s="79"/>
    </row>
    <row r="416" spans="1:11" ht="30" x14ac:dyDescent="0.25">
      <c r="A416" s="37">
        <v>1</v>
      </c>
      <c r="B416" s="309" t="s">
        <v>87</v>
      </c>
      <c r="C416" s="186">
        <v>5000</v>
      </c>
      <c r="D416" s="324">
        <f t="shared" si="357"/>
        <v>2500</v>
      </c>
      <c r="E416" s="186">
        <v>299</v>
      </c>
      <c r="F416" s="461">
        <f t="shared" si="354"/>
        <v>11.959999999999999</v>
      </c>
      <c r="G416" s="647">
        <v>3169.55</v>
      </c>
      <c r="H416" s="647">
        <f t="shared" si="359"/>
        <v>1585</v>
      </c>
      <c r="I416" s="647">
        <v>189.53908999999996</v>
      </c>
      <c r="J416" s="186">
        <f t="shared" si="360"/>
        <v>11.958302208201891</v>
      </c>
      <c r="K416" s="79"/>
    </row>
    <row r="417" spans="1:11" s="112" customFormat="1" ht="30.75" thickBot="1" x14ac:dyDescent="0.3">
      <c r="A417" s="112">
        <v>1</v>
      </c>
      <c r="B417" s="123" t="s">
        <v>133</v>
      </c>
      <c r="C417" s="120">
        <v>30800</v>
      </c>
      <c r="D417" s="113">
        <f t="shared" si="357"/>
        <v>15400</v>
      </c>
      <c r="E417" s="120">
        <v>14722</v>
      </c>
      <c r="F417" s="120">
        <f t="shared" si="354"/>
        <v>95.597402597402592</v>
      </c>
      <c r="G417" s="647">
        <v>19800.704000000002</v>
      </c>
      <c r="H417" s="647">
        <f t="shared" si="359"/>
        <v>9900</v>
      </c>
      <c r="I417" s="647">
        <v>9314.7546100000018</v>
      </c>
      <c r="J417" s="120">
        <f t="shared" si="360"/>
        <v>94.088430404040423</v>
      </c>
      <c r="K417" s="111"/>
    </row>
    <row r="418" spans="1:11" s="35" customFormat="1" ht="15.75" thickBot="1" x14ac:dyDescent="0.3">
      <c r="A418" s="37">
        <v>1</v>
      </c>
      <c r="B418" s="117" t="s">
        <v>3</v>
      </c>
      <c r="C418" s="367"/>
      <c r="D418" s="367"/>
      <c r="E418" s="367"/>
      <c r="F418" s="485"/>
      <c r="G418" s="419">
        <f>G411+G406+G417</f>
        <v>83271.708034074065</v>
      </c>
      <c r="H418" s="419">
        <f t="shared" ref="H418:I418" si="362">H411+H406+H417</f>
        <v>41636</v>
      </c>
      <c r="I418" s="419">
        <f t="shared" si="362"/>
        <v>37532.759720000002</v>
      </c>
      <c r="J418" s="367">
        <f t="shared" si="360"/>
        <v>90.144970025939102</v>
      </c>
      <c r="K418" s="109"/>
    </row>
    <row r="419" spans="1:11" ht="32.25" customHeight="1" x14ac:dyDescent="0.25">
      <c r="A419" s="37">
        <v>1</v>
      </c>
      <c r="B419" s="305" t="s">
        <v>47</v>
      </c>
      <c r="C419" s="306"/>
      <c r="D419" s="306"/>
      <c r="E419" s="307"/>
      <c r="F419" s="303"/>
      <c r="G419" s="423"/>
      <c r="H419" s="423"/>
      <c r="I419" s="400"/>
      <c r="J419" s="306"/>
      <c r="K419" s="79"/>
    </row>
    <row r="420" spans="1:11" ht="43.5" customHeight="1" x14ac:dyDescent="0.25">
      <c r="A420" s="37">
        <v>1</v>
      </c>
      <c r="B420" s="242" t="s">
        <v>130</v>
      </c>
      <c r="C420" s="24">
        <f t="shared" ref="C420:E425" si="363">C406+C392</f>
        <v>13653</v>
      </c>
      <c r="D420" s="24">
        <f t="shared" si="363"/>
        <v>6828</v>
      </c>
      <c r="E420" s="24">
        <f t="shared" si="363"/>
        <v>10750</v>
      </c>
      <c r="F420" s="15">
        <f>E420/D420*100</f>
        <v>157.43995313415348</v>
      </c>
      <c r="G420" s="488">
        <f t="shared" ref="G420:I430" si="364">SUM(G406,G392)</f>
        <v>27809.194624074073</v>
      </c>
      <c r="H420" s="488">
        <f t="shared" si="364"/>
        <v>13904</v>
      </c>
      <c r="I420" s="488">
        <f t="shared" si="364"/>
        <v>22163.622869999999</v>
      </c>
      <c r="J420" s="23">
        <f>I420/H420*100</f>
        <v>159.40465240218643</v>
      </c>
      <c r="K420" s="79"/>
    </row>
    <row r="421" spans="1:11" ht="30" x14ac:dyDescent="0.25">
      <c r="A421" s="37">
        <v>1</v>
      </c>
      <c r="B421" s="240" t="s">
        <v>83</v>
      </c>
      <c r="C421" s="24">
        <f t="shared" si="363"/>
        <v>10396</v>
      </c>
      <c r="D421" s="24">
        <f t="shared" si="363"/>
        <v>5198</v>
      </c>
      <c r="E421" s="24">
        <f t="shared" si="363"/>
        <v>8199</v>
      </c>
      <c r="F421" s="15">
        <f t="shared" ref="F421:F431" si="365">E421/D421*100</f>
        <v>157.73374374759524</v>
      </c>
      <c r="G421" s="488">
        <f t="shared" si="364"/>
        <v>21419.251504074073</v>
      </c>
      <c r="H421" s="488">
        <f t="shared" si="364"/>
        <v>10709</v>
      </c>
      <c r="I421" s="488">
        <f t="shared" si="364"/>
        <v>16793.705970000003</v>
      </c>
      <c r="J421" s="23">
        <f t="shared" ref="J421:J432" si="366">I421/H421*100</f>
        <v>156.81861957232238</v>
      </c>
      <c r="K421" s="79"/>
    </row>
    <row r="422" spans="1:11" ht="30" x14ac:dyDescent="0.25">
      <c r="A422" s="37">
        <v>1</v>
      </c>
      <c r="B422" s="240" t="s">
        <v>84</v>
      </c>
      <c r="C422" s="24">
        <f t="shared" si="363"/>
        <v>3100</v>
      </c>
      <c r="D422" s="24">
        <f t="shared" si="363"/>
        <v>1551</v>
      </c>
      <c r="E422" s="24">
        <f t="shared" si="363"/>
        <v>2405</v>
      </c>
      <c r="F422" s="15">
        <f t="shared" si="365"/>
        <v>155.06125080593165</v>
      </c>
      <c r="G422" s="488">
        <f t="shared" si="364"/>
        <v>5571.32</v>
      </c>
      <c r="H422" s="488">
        <f t="shared" si="364"/>
        <v>2786</v>
      </c>
      <c r="I422" s="488">
        <f t="shared" si="364"/>
        <v>4608.6495400000003</v>
      </c>
      <c r="J422" s="23">
        <f t="shared" si="366"/>
        <v>165.42173510409191</v>
      </c>
      <c r="K422" s="79"/>
    </row>
    <row r="423" spans="1:11" ht="30" x14ac:dyDescent="0.25">
      <c r="A423" s="37">
        <v>1</v>
      </c>
      <c r="B423" s="240" t="s">
        <v>124</v>
      </c>
      <c r="C423" s="24">
        <f t="shared" si="363"/>
        <v>74</v>
      </c>
      <c r="D423" s="24">
        <f t="shared" si="363"/>
        <v>37</v>
      </c>
      <c r="E423" s="24">
        <f t="shared" si="363"/>
        <v>74</v>
      </c>
      <c r="F423" s="15">
        <f t="shared" si="365"/>
        <v>200</v>
      </c>
      <c r="G423" s="488">
        <f t="shared" si="364"/>
        <v>385.84783999999996</v>
      </c>
      <c r="H423" s="488">
        <f t="shared" si="364"/>
        <v>193</v>
      </c>
      <c r="I423" s="488">
        <f t="shared" si="364"/>
        <v>385.84784000000002</v>
      </c>
      <c r="J423" s="23">
        <f t="shared" si="366"/>
        <v>199.92116062176166</v>
      </c>
      <c r="K423" s="79"/>
    </row>
    <row r="424" spans="1:11" ht="30" x14ac:dyDescent="0.25">
      <c r="A424" s="37">
        <v>1</v>
      </c>
      <c r="B424" s="240" t="s">
        <v>125</v>
      </c>
      <c r="C424" s="24">
        <f t="shared" si="363"/>
        <v>83</v>
      </c>
      <c r="D424" s="24">
        <f t="shared" si="363"/>
        <v>42</v>
      </c>
      <c r="E424" s="24">
        <f t="shared" si="363"/>
        <v>72</v>
      </c>
      <c r="F424" s="15">
        <f t="shared" si="365"/>
        <v>171.42857142857142</v>
      </c>
      <c r="G424" s="488">
        <f t="shared" si="364"/>
        <v>432.77527999999995</v>
      </c>
      <c r="H424" s="488">
        <f t="shared" si="364"/>
        <v>216</v>
      </c>
      <c r="I424" s="488">
        <f t="shared" si="364"/>
        <v>375.41952000000003</v>
      </c>
      <c r="J424" s="23">
        <f t="shared" si="366"/>
        <v>173.80533333333335</v>
      </c>
      <c r="K424" s="79"/>
    </row>
    <row r="425" spans="1:11" ht="30" x14ac:dyDescent="0.25">
      <c r="A425" s="37">
        <v>1</v>
      </c>
      <c r="B425" s="242" t="s">
        <v>122</v>
      </c>
      <c r="C425" s="24">
        <f t="shared" si="363"/>
        <v>31340</v>
      </c>
      <c r="D425" s="24">
        <f t="shared" si="363"/>
        <v>15670</v>
      </c>
      <c r="E425" s="24">
        <f t="shared" si="363"/>
        <v>9583</v>
      </c>
      <c r="F425" s="15">
        <f t="shared" si="365"/>
        <v>61.155073388640716</v>
      </c>
      <c r="G425" s="488">
        <f t="shared" si="364"/>
        <v>48709.007399999995</v>
      </c>
      <c r="H425" s="488">
        <f t="shared" si="364"/>
        <v>24355</v>
      </c>
      <c r="I425" s="488">
        <f t="shared" si="364"/>
        <v>15706.047489999999</v>
      </c>
      <c r="J425" s="23">
        <f t="shared" si="366"/>
        <v>64.487979839868601</v>
      </c>
      <c r="K425" s="79"/>
    </row>
    <row r="426" spans="1:11" ht="30" x14ac:dyDescent="0.25">
      <c r="A426" s="37">
        <v>1</v>
      </c>
      <c r="B426" s="240" t="s">
        <v>118</v>
      </c>
      <c r="C426" s="24">
        <f t="shared" ref="C426:E430" si="367">SUM(C412,C398)</f>
        <v>450</v>
      </c>
      <c r="D426" s="24">
        <f t="shared" si="367"/>
        <v>225</v>
      </c>
      <c r="E426" s="24">
        <f t="shared" si="367"/>
        <v>85</v>
      </c>
      <c r="F426" s="15">
        <f t="shared" si="365"/>
        <v>37.777777777777779</v>
      </c>
      <c r="G426" s="488">
        <f t="shared" si="364"/>
        <v>660.68999999999994</v>
      </c>
      <c r="H426" s="488">
        <f t="shared" si="364"/>
        <v>330</v>
      </c>
      <c r="I426" s="488">
        <f t="shared" si="364"/>
        <v>122.85601999999999</v>
      </c>
      <c r="J426" s="23">
        <f t="shared" si="366"/>
        <v>37.229096969696968</v>
      </c>
      <c r="K426" s="79"/>
    </row>
    <row r="427" spans="1:11" ht="60" x14ac:dyDescent="0.25">
      <c r="A427" s="37">
        <v>1</v>
      </c>
      <c r="B427" s="240" t="s">
        <v>85</v>
      </c>
      <c r="C427" s="24">
        <f t="shared" si="367"/>
        <v>14680</v>
      </c>
      <c r="D427" s="24">
        <f t="shared" si="367"/>
        <v>7340</v>
      </c>
      <c r="E427" s="24">
        <f t="shared" si="367"/>
        <v>6725</v>
      </c>
      <c r="F427" s="15">
        <f t="shared" si="365"/>
        <v>91.621253405994551</v>
      </c>
      <c r="G427" s="488">
        <f t="shared" si="364"/>
        <v>33617.440399999999</v>
      </c>
      <c r="H427" s="488">
        <f t="shared" si="364"/>
        <v>16809</v>
      </c>
      <c r="I427" s="488">
        <f t="shared" si="364"/>
        <v>13300.334709999999</v>
      </c>
      <c r="J427" s="23">
        <f t="shared" si="366"/>
        <v>79.126269914926525</v>
      </c>
      <c r="K427" s="79"/>
    </row>
    <row r="428" spans="1:11" ht="45" x14ac:dyDescent="0.25">
      <c r="A428" s="37">
        <v>1</v>
      </c>
      <c r="B428" s="240" t="s">
        <v>119</v>
      </c>
      <c r="C428" s="24">
        <f t="shared" si="367"/>
        <v>10500</v>
      </c>
      <c r="D428" s="24">
        <f t="shared" si="367"/>
        <v>5250</v>
      </c>
      <c r="E428" s="24">
        <f t="shared" si="367"/>
        <v>2442</v>
      </c>
      <c r="F428" s="15">
        <f t="shared" si="365"/>
        <v>46.514285714285712</v>
      </c>
      <c r="G428" s="488">
        <f t="shared" si="364"/>
        <v>8830.5</v>
      </c>
      <c r="H428" s="488">
        <f t="shared" si="364"/>
        <v>4416</v>
      </c>
      <c r="I428" s="488">
        <f t="shared" si="364"/>
        <v>1994.4967900000004</v>
      </c>
      <c r="J428" s="23">
        <f t="shared" si="366"/>
        <v>45.165235280797113</v>
      </c>
      <c r="K428" s="79"/>
    </row>
    <row r="429" spans="1:11" ht="30" x14ac:dyDescent="0.25">
      <c r="A429" s="37">
        <v>1</v>
      </c>
      <c r="B429" s="240" t="s">
        <v>86</v>
      </c>
      <c r="C429" s="24">
        <f t="shared" si="367"/>
        <v>710</v>
      </c>
      <c r="D429" s="24">
        <f t="shared" si="367"/>
        <v>355</v>
      </c>
      <c r="E429" s="24">
        <f t="shared" si="367"/>
        <v>32</v>
      </c>
      <c r="F429" s="15">
        <f t="shared" si="365"/>
        <v>9.0140845070422539</v>
      </c>
      <c r="G429" s="488">
        <f t="shared" si="364"/>
        <v>2430.8270000000002</v>
      </c>
      <c r="H429" s="488">
        <f t="shared" si="364"/>
        <v>1215</v>
      </c>
      <c r="I429" s="488">
        <f t="shared" si="364"/>
        <v>98.820879999999988</v>
      </c>
      <c r="J429" s="23">
        <f t="shared" si="366"/>
        <v>8.1334057613168707</v>
      </c>
      <c r="K429" s="79"/>
    </row>
    <row r="430" spans="1:11" ht="30" x14ac:dyDescent="0.25">
      <c r="A430" s="37">
        <v>1</v>
      </c>
      <c r="B430" s="462" t="s">
        <v>87</v>
      </c>
      <c r="C430" s="26">
        <f t="shared" si="367"/>
        <v>5000</v>
      </c>
      <c r="D430" s="26">
        <f t="shared" si="367"/>
        <v>2500</v>
      </c>
      <c r="E430" s="26">
        <f t="shared" si="367"/>
        <v>299</v>
      </c>
      <c r="F430" s="15">
        <f t="shared" si="365"/>
        <v>11.959999999999999</v>
      </c>
      <c r="G430" s="488">
        <f t="shared" si="364"/>
        <v>3169.55</v>
      </c>
      <c r="H430" s="488">
        <f t="shared" si="364"/>
        <v>1585</v>
      </c>
      <c r="I430" s="488">
        <f t="shared" si="364"/>
        <v>189.53908999999996</v>
      </c>
      <c r="J430" s="23">
        <f t="shared" si="366"/>
        <v>11.958302208201891</v>
      </c>
      <c r="K430" s="79"/>
    </row>
    <row r="431" spans="1:11" ht="30.75" thickBot="1" x14ac:dyDescent="0.3">
      <c r="B431" s="727" t="s">
        <v>133</v>
      </c>
      <c r="C431" s="728">
        <f>SUM(C403,C417)</f>
        <v>39600</v>
      </c>
      <c r="D431" s="728">
        <f t="shared" ref="D431:I431" si="368">SUM(D403,D417)</f>
        <v>19800</v>
      </c>
      <c r="E431" s="728">
        <f t="shared" si="368"/>
        <v>19206</v>
      </c>
      <c r="F431" s="15">
        <f t="shared" si="365"/>
        <v>97</v>
      </c>
      <c r="G431" s="728">
        <f t="shared" si="368"/>
        <v>25458.048000000003</v>
      </c>
      <c r="H431" s="728">
        <f t="shared" si="368"/>
        <v>12729</v>
      </c>
      <c r="I431" s="728">
        <f t="shared" si="368"/>
        <v>12191.211470000002</v>
      </c>
      <c r="J431" s="23">
        <f t="shared" si="366"/>
        <v>95.775092073218644</v>
      </c>
      <c r="K431" s="79"/>
    </row>
    <row r="432" spans="1:11" ht="15.75" thickBot="1" x14ac:dyDescent="0.3">
      <c r="A432" s="37">
        <v>1</v>
      </c>
      <c r="B432" s="463" t="s">
        <v>127</v>
      </c>
      <c r="C432" s="404">
        <f t="shared" ref="C432:E432" si="369">SUM(C418,C404)</f>
        <v>0</v>
      </c>
      <c r="D432" s="404">
        <f t="shared" si="369"/>
        <v>0</v>
      </c>
      <c r="E432" s="404">
        <f t="shared" si="369"/>
        <v>0</v>
      </c>
      <c r="F432" s="486">
        <f>SUM(F418,F404)</f>
        <v>0</v>
      </c>
      <c r="G432" s="405">
        <f t="shared" ref="G432" si="370">SUM(G418,G404)</f>
        <v>101976.25002407406</v>
      </c>
      <c r="H432" s="405">
        <f t="shared" ref="H432:I432" si="371">SUM(H418,H404)</f>
        <v>50988</v>
      </c>
      <c r="I432" s="405">
        <f t="shared" si="371"/>
        <v>50060.881829999998</v>
      </c>
      <c r="J432" s="404">
        <f t="shared" si="366"/>
        <v>98.181693398446697</v>
      </c>
      <c r="K432" s="79"/>
    </row>
    <row r="440" spans="2:10" x14ac:dyDescent="0.25">
      <c r="B440" s="37"/>
      <c r="C440" s="37"/>
      <c r="D440" s="37"/>
      <c r="E440" s="112"/>
      <c r="F440" s="37"/>
      <c r="G440" s="424"/>
      <c r="H440" s="424"/>
      <c r="I440" s="402"/>
      <c r="J440" s="37"/>
    </row>
    <row r="441" spans="2:10" x14ac:dyDescent="0.25">
      <c r="B441" s="37"/>
      <c r="C441" s="37"/>
      <c r="D441" s="37"/>
      <c r="E441" s="112"/>
      <c r="F441" s="37"/>
      <c r="G441" s="424"/>
      <c r="H441" s="424"/>
      <c r="I441" s="402"/>
      <c r="J441" s="37"/>
    </row>
    <row r="442" spans="2:10" x14ac:dyDescent="0.25">
      <c r="B442" s="37"/>
      <c r="C442" s="37"/>
      <c r="D442" s="37"/>
      <c r="E442" s="112"/>
      <c r="F442" s="37"/>
      <c r="G442" s="424"/>
      <c r="H442" s="424"/>
      <c r="I442" s="402"/>
      <c r="J442" s="37"/>
    </row>
    <row r="443" spans="2:10" x14ac:dyDescent="0.25">
      <c r="B443" s="37"/>
      <c r="C443" s="37"/>
      <c r="D443" s="37"/>
      <c r="E443" s="112"/>
      <c r="F443" s="37"/>
      <c r="G443" s="424"/>
      <c r="H443" s="424"/>
      <c r="I443" s="402"/>
      <c r="J443" s="37"/>
    </row>
    <row r="444" spans="2:10" x14ac:dyDescent="0.25">
      <c r="B444" s="37"/>
      <c r="C444" s="37"/>
      <c r="D444" s="37"/>
      <c r="E444" s="112"/>
      <c r="F444" s="37"/>
      <c r="G444" s="424"/>
      <c r="H444" s="424"/>
      <c r="I444" s="402"/>
      <c r="J444" s="37"/>
    </row>
    <row r="445" spans="2:10" x14ac:dyDescent="0.25">
      <c r="B445" s="37"/>
      <c r="C445" s="37"/>
      <c r="D445" s="37"/>
      <c r="E445" s="112"/>
      <c r="F445" s="37"/>
      <c r="G445" s="424"/>
      <c r="H445" s="424"/>
      <c r="I445" s="402"/>
      <c r="J445" s="37"/>
    </row>
    <row r="446" spans="2:10" x14ac:dyDescent="0.25">
      <c r="B446" s="37"/>
      <c r="C446" s="37"/>
      <c r="D446" s="37"/>
      <c r="E446" s="112"/>
      <c r="F446" s="37"/>
      <c r="G446" s="424"/>
      <c r="H446" s="424"/>
      <c r="I446" s="402"/>
      <c r="J446" s="37"/>
    </row>
    <row r="447" spans="2:10" x14ac:dyDescent="0.25">
      <c r="B447" s="37"/>
      <c r="C447" s="37"/>
      <c r="D447" s="37"/>
      <c r="E447" s="112"/>
      <c r="F447" s="37"/>
      <c r="G447" s="424"/>
      <c r="H447" s="424"/>
      <c r="I447" s="402"/>
      <c r="J447" s="37"/>
    </row>
    <row r="448" spans="2:10" x14ac:dyDescent="0.25">
      <c r="B448" s="37"/>
      <c r="C448" s="37"/>
      <c r="D448" s="37"/>
      <c r="E448" s="112"/>
      <c r="F448" s="37"/>
      <c r="G448" s="424"/>
      <c r="H448" s="424"/>
      <c r="I448" s="402"/>
      <c r="J448" s="37"/>
    </row>
    <row r="449" spans="2:10" x14ac:dyDescent="0.25">
      <c r="B449" s="37"/>
      <c r="C449" s="37"/>
      <c r="D449" s="37"/>
      <c r="E449" s="112"/>
      <c r="F449" s="37"/>
      <c r="G449" s="424"/>
      <c r="H449" s="424"/>
      <c r="I449" s="402"/>
      <c r="J449" s="37"/>
    </row>
    <row r="450" spans="2:10" x14ac:dyDescent="0.25">
      <c r="B450" s="37"/>
      <c r="C450" s="37"/>
      <c r="D450" s="37"/>
      <c r="E450" s="112"/>
      <c r="F450" s="37"/>
      <c r="G450" s="424"/>
      <c r="H450" s="424"/>
      <c r="I450" s="402"/>
      <c r="J450" s="37"/>
    </row>
    <row r="451" spans="2:10" x14ac:dyDescent="0.25">
      <c r="B451" s="37"/>
      <c r="C451" s="37"/>
      <c r="D451" s="37"/>
      <c r="E451" s="112"/>
      <c r="F451" s="37"/>
      <c r="G451" s="424"/>
      <c r="H451" s="424"/>
      <c r="I451" s="402"/>
      <c r="J451" s="37"/>
    </row>
    <row r="452" spans="2:10" x14ac:dyDescent="0.25">
      <c r="B452" s="37"/>
      <c r="C452" s="37"/>
      <c r="D452" s="37"/>
      <c r="E452" s="112"/>
      <c r="F452" s="37"/>
      <c r="G452" s="424"/>
      <c r="H452" s="424"/>
      <c r="I452" s="402"/>
      <c r="J452" s="37"/>
    </row>
    <row r="453" spans="2:10" x14ac:dyDescent="0.25">
      <c r="B453" s="37"/>
      <c r="C453" s="37"/>
      <c r="D453" s="37"/>
      <c r="E453" s="112"/>
      <c r="F453" s="37"/>
      <c r="G453" s="424"/>
      <c r="H453" s="424"/>
      <c r="I453" s="402"/>
      <c r="J453" s="37"/>
    </row>
    <row r="454" spans="2:10" x14ac:dyDescent="0.25">
      <c r="B454" s="37"/>
      <c r="C454" s="37"/>
      <c r="D454" s="37"/>
      <c r="E454" s="112"/>
      <c r="F454" s="37"/>
      <c r="G454" s="424"/>
      <c r="H454" s="424"/>
      <c r="I454" s="402"/>
      <c r="J454" s="37"/>
    </row>
    <row r="455" spans="2:10" x14ac:dyDescent="0.25">
      <c r="B455" s="37"/>
      <c r="C455" s="37"/>
      <c r="D455" s="37"/>
      <c r="E455" s="112"/>
      <c r="F455" s="37"/>
      <c r="G455" s="424"/>
      <c r="H455" s="424"/>
      <c r="I455" s="402"/>
      <c r="J455" s="37"/>
    </row>
    <row r="456" spans="2:10" x14ac:dyDescent="0.25">
      <c r="B456" s="37"/>
      <c r="C456" s="37"/>
      <c r="D456" s="37"/>
      <c r="E456" s="112"/>
      <c r="F456" s="37"/>
      <c r="G456" s="424"/>
      <c r="H456" s="424"/>
      <c r="I456" s="402"/>
      <c r="J456" s="37"/>
    </row>
    <row r="457" spans="2:10" x14ac:dyDescent="0.25">
      <c r="B457" s="37"/>
      <c r="C457" s="37"/>
      <c r="D457" s="37"/>
      <c r="E457" s="112"/>
      <c r="F457" s="37"/>
      <c r="G457" s="424"/>
      <c r="H457" s="424"/>
      <c r="I457" s="402"/>
      <c r="J457" s="37"/>
    </row>
    <row r="458" spans="2:10" x14ac:dyDescent="0.25">
      <c r="B458" s="37"/>
      <c r="C458" s="37"/>
      <c r="D458" s="37"/>
      <c r="E458" s="112"/>
      <c r="F458" s="37"/>
      <c r="G458" s="424"/>
      <c r="H458" s="424"/>
      <c r="I458" s="402"/>
      <c r="J458" s="37"/>
    </row>
    <row r="459" spans="2:10" x14ac:dyDescent="0.25">
      <c r="B459" s="37"/>
      <c r="C459" s="37"/>
      <c r="D459" s="37"/>
      <c r="E459" s="112"/>
      <c r="F459" s="37"/>
      <c r="G459" s="424"/>
      <c r="H459" s="424"/>
      <c r="I459" s="402"/>
      <c r="J459" s="37"/>
    </row>
    <row r="460" spans="2:10" x14ac:dyDescent="0.25">
      <c r="B460" s="37"/>
      <c r="C460" s="37"/>
      <c r="D460" s="37"/>
      <c r="E460" s="112"/>
      <c r="F460" s="37"/>
      <c r="G460" s="424"/>
      <c r="H460" s="424"/>
      <c r="I460" s="402"/>
      <c r="J460" s="37"/>
    </row>
    <row r="461" spans="2:10" x14ac:dyDescent="0.25">
      <c r="B461" s="37"/>
      <c r="C461" s="37"/>
      <c r="D461" s="37"/>
      <c r="E461" s="112"/>
      <c r="F461" s="37"/>
      <c r="G461" s="424"/>
      <c r="H461" s="424"/>
      <c r="I461" s="402"/>
      <c r="J461" s="37"/>
    </row>
    <row r="462" spans="2:10" x14ac:dyDescent="0.25">
      <c r="B462" s="37"/>
      <c r="C462" s="37"/>
      <c r="D462" s="37"/>
      <c r="E462" s="112"/>
      <c r="F462" s="37"/>
      <c r="G462" s="424"/>
      <c r="H462" s="424"/>
      <c r="I462" s="402"/>
      <c r="J462" s="37"/>
    </row>
    <row r="463" spans="2:10" x14ac:dyDescent="0.25">
      <c r="B463" s="37"/>
      <c r="C463" s="37"/>
      <c r="D463" s="37"/>
      <c r="E463" s="112"/>
      <c r="F463" s="37"/>
      <c r="G463" s="424"/>
      <c r="H463" s="424"/>
      <c r="I463" s="402"/>
      <c r="J463" s="37"/>
    </row>
    <row r="464" spans="2:10" x14ac:dyDescent="0.25">
      <c r="B464" s="37"/>
      <c r="C464" s="37"/>
      <c r="D464" s="37"/>
      <c r="E464" s="112"/>
      <c r="F464" s="37"/>
      <c r="G464" s="424"/>
      <c r="H464" s="424"/>
      <c r="I464" s="402"/>
      <c r="J464" s="37"/>
    </row>
    <row r="465" spans="2:10" x14ac:dyDescent="0.25">
      <c r="B465" s="37"/>
      <c r="C465" s="37"/>
      <c r="D465" s="37"/>
      <c r="E465" s="112"/>
      <c r="F465" s="37"/>
      <c r="G465" s="424"/>
      <c r="H465" s="424"/>
      <c r="I465" s="402"/>
      <c r="J465" s="37"/>
    </row>
    <row r="466" spans="2:10" x14ac:dyDescent="0.25">
      <c r="B466" s="37"/>
      <c r="C466" s="37"/>
      <c r="D466" s="37"/>
      <c r="E466" s="112"/>
      <c r="F466" s="37"/>
      <c r="G466" s="424"/>
      <c r="H466" s="424"/>
      <c r="I466" s="402"/>
      <c r="J466" s="37"/>
    </row>
    <row r="467" spans="2:10" x14ac:dyDescent="0.25">
      <c r="B467" s="37"/>
      <c r="C467" s="37"/>
      <c r="D467" s="37"/>
      <c r="E467" s="112"/>
      <c r="F467" s="37"/>
      <c r="G467" s="424"/>
      <c r="H467" s="424"/>
      <c r="I467" s="402"/>
      <c r="J467" s="37"/>
    </row>
    <row r="468" spans="2:10" x14ac:dyDescent="0.25">
      <c r="B468" s="37"/>
      <c r="C468" s="37"/>
      <c r="D468" s="37"/>
      <c r="E468" s="112"/>
      <c r="F468" s="37"/>
      <c r="G468" s="424"/>
      <c r="H468" s="424"/>
      <c r="I468" s="402"/>
      <c r="J468" s="37"/>
    </row>
    <row r="469" spans="2:10" x14ac:dyDescent="0.25">
      <c r="B469" s="37"/>
      <c r="C469" s="37"/>
      <c r="D469" s="37"/>
      <c r="E469" s="112"/>
      <c r="F469" s="37"/>
      <c r="G469" s="424"/>
      <c r="H469" s="424"/>
      <c r="I469" s="402"/>
      <c r="J469" s="37"/>
    </row>
    <row r="470" spans="2:10" x14ac:dyDescent="0.25">
      <c r="B470" s="37"/>
      <c r="C470" s="37"/>
      <c r="D470" s="37"/>
      <c r="E470" s="112"/>
      <c r="F470" s="37"/>
      <c r="G470" s="424"/>
      <c r="H470" s="424"/>
      <c r="I470" s="402"/>
      <c r="J470" s="37"/>
    </row>
    <row r="471" spans="2:10" x14ac:dyDescent="0.25">
      <c r="B471" s="37"/>
      <c r="C471" s="37"/>
      <c r="D471" s="37"/>
      <c r="E471" s="112"/>
      <c r="F471" s="37"/>
      <c r="G471" s="424"/>
      <c r="H471" s="424"/>
      <c r="I471" s="402"/>
      <c r="J471" s="37"/>
    </row>
    <row r="472" spans="2:10" x14ac:dyDescent="0.25">
      <c r="B472" s="37"/>
      <c r="C472" s="37"/>
      <c r="D472" s="37"/>
      <c r="E472" s="112"/>
      <c r="F472" s="37"/>
      <c r="G472" s="424"/>
      <c r="H472" s="424"/>
      <c r="I472" s="402"/>
      <c r="J472" s="37"/>
    </row>
    <row r="473" spans="2:10" x14ac:dyDescent="0.25">
      <c r="B473" s="37"/>
      <c r="C473" s="37"/>
      <c r="D473" s="37"/>
      <c r="E473" s="112"/>
      <c r="F473" s="37"/>
      <c r="G473" s="424"/>
      <c r="H473" s="424"/>
      <c r="I473" s="402"/>
      <c r="J473" s="37"/>
    </row>
    <row r="474" spans="2:10" x14ac:dyDescent="0.25">
      <c r="B474" s="37"/>
      <c r="C474" s="37"/>
      <c r="D474" s="37"/>
      <c r="E474" s="112"/>
      <c r="F474" s="37"/>
      <c r="G474" s="424"/>
      <c r="H474" s="424"/>
      <c r="I474" s="402"/>
      <c r="J474" s="37"/>
    </row>
    <row r="475" spans="2:10" x14ac:dyDescent="0.25">
      <c r="B475" s="37"/>
      <c r="C475" s="37"/>
      <c r="D475" s="37"/>
      <c r="E475" s="112"/>
      <c r="F475" s="37"/>
      <c r="G475" s="424"/>
      <c r="H475" s="424"/>
      <c r="I475" s="402"/>
      <c r="J475" s="37"/>
    </row>
    <row r="476" spans="2:10" x14ac:dyDescent="0.25">
      <c r="B476" s="37"/>
      <c r="C476" s="37"/>
      <c r="D476" s="37"/>
      <c r="E476" s="112"/>
      <c r="F476" s="37"/>
      <c r="G476" s="424"/>
      <c r="H476" s="424"/>
      <c r="I476" s="402"/>
      <c r="J476" s="37"/>
    </row>
    <row r="477" spans="2:10" x14ac:dyDescent="0.25">
      <c r="B477" s="37"/>
      <c r="C477" s="37"/>
      <c r="D477" s="37"/>
      <c r="E477" s="112"/>
      <c r="F477" s="37"/>
      <c r="G477" s="424"/>
      <c r="H477" s="424"/>
      <c r="I477" s="402"/>
      <c r="J477" s="37"/>
    </row>
    <row r="478" spans="2:10" x14ac:dyDescent="0.25">
      <c r="B478" s="37"/>
      <c r="C478" s="37"/>
      <c r="D478" s="37"/>
      <c r="E478" s="112"/>
      <c r="F478" s="37"/>
      <c r="G478" s="424"/>
      <c r="H478" s="424"/>
      <c r="I478" s="402"/>
      <c r="J478" s="37"/>
    </row>
    <row r="479" spans="2:10" x14ac:dyDescent="0.25">
      <c r="B479" s="37"/>
      <c r="C479" s="37"/>
      <c r="D479" s="37"/>
      <c r="E479" s="112"/>
      <c r="F479" s="37"/>
      <c r="G479" s="424"/>
      <c r="H479" s="424"/>
      <c r="I479" s="402"/>
      <c r="J479" s="37"/>
    </row>
    <row r="480" spans="2:10" x14ac:dyDescent="0.25">
      <c r="B480" s="37"/>
      <c r="C480" s="37"/>
      <c r="D480" s="37"/>
      <c r="E480" s="112"/>
      <c r="F480" s="37"/>
      <c r="G480" s="424"/>
      <c r="H480" s="424"/>
      <c r="I480" s="402"/>
      <c r="J480" s="37"/>
    </row>
    <row r="481" spans="2:10" x14ac:dyDescent="0.25">
      <c r="B481" s="37"/>
      <c r="C481" s="37"/>
      <c r="D481" s="37"/>
      <c r="E481" s="112"/>
      <c r="F481" s="37"/>
      <c r="G481" s="424"/>
      <c r="H481" s="424"/>
      <c r="I481" s="402"/>
      <c r="J481" s="37"/>
    </row>
    <row r="482" spans="2:10" x14ac:dyDescent="0.25">
      <c r="B482" s="37"/>
      <c r="C482" s="37"/>
      <c r="D482" s="37"/>
      <c r="E482" s="112"/>
      <c r="F482" s="37"/>
      <c r="G482" s="424"/>
      <c r="H482" s="424"/>
      <c r="I482" s="402"/>
      <c r="J482" s="37"/>
    </row>
    <row r="483" spans="2:10" x14ac:dyDescent="0.25">
      <c r="B483" s="37"/>
      <c r="C483" s="37"/>
      <c r="D483" s="37"/>
      <c r="E483" s="112"/>
      <c r="F483" s="37"/>
      <c r="G483" s="424"/>
      <c r="H483" s="424"/>
      <c r="I483" s="402"/>
      <c r="J483" s="37"/>
    </row>
    <row r="484" spans="2:10" x14ac:dyDescent="0.25">
      <c r="B484" s="37"/>
      <c r="C484" s="37"/>
      <c r="D484" s="37"/>
      <c r="E484" s="112"/>
      <c r="F484" s="37"/>
      <c r="G484" s="424"/>
      <c r="H484" s="424"/>
      <c r="I484" s="402"/>
      <c r="J484" s="37"/>
    </row>
    <row r="485" spans="2:10" x14ac:dyDescent="0.25">
      <c r="B485" s="37"/>
      <c r="C485" s="37"/>
      <c r="D485" s="37"/>
      <c r="E485" s="112"/>
      <c r="F485" s="37"/>
      <c r="G485" s="424"/>
      <c r="H485" s="424"/>
      <c r="I485" s="402"/>
      <c r="J485" s="37"/>
    </row>
    <row r="486" spans="2:10" x14ac:dyDescent="0.25">
      <c r="B486" s="37"/>
      <c r="C486" s="37"/>
      <c r="D486" s="37"/>
      <c r="E486" s="112"/>
      <c r="F486" s="37"/>
      <c r="G486" s="424"/>
      <c r="H486" s="424"/>
      <c r="I486" s="402"/>
      <c r="J486" s="37"/>
    </row>
    <row r="487" spans="2:10" x14ac:dyDescent="0.25">
      <c r="B487" s="37"/>
      <c r="C487" s="37"/>
      <c r="D487" s="37"/>
      <c r="E487" s="112"/>
      <c r="F487" s="37"/>
      <c r="G487" s="424"/>
      <c r="H487" s="424"/>
      <c r="I487" s="402"/>
      <c r="J487" s="37"/>
    </row>
    <row r="488" spans="2:10" x14ac:dyDescent="0.25">
      <c r="B488" s="37"/>
      <c r="C488" s="37"/>
      <c r="D488" s="37"/>
      <c r="E488" s="112"/>
      <c r="F488" s="37"/>
      <c r="G488" s="424"/>
      <c r="H488" s="424"/>
      <c r="I488" s="402"/>
      <c r="J488" s="37"/>
    </row>
    <row r="489" spans="2:10" x14ac:dyDescent="0.25">
      <c r="B489" s="37"/>
      <c r="C489" s="37"/>
      <c r="D489" s="37"/>
      <c r="E489" s="112"/>
      <c r="F489" s="37"/>
      <c r="G489" s="424"/>
      <c r="H489" s="424"/>
      <c r="I489" s="402"/>
      <c r="J489" s="37"/>
    </row>
    <row r="490" spans="2:10" x14ac:dyDescent="0.25">
      <c r="B490" s="37"/>
      <c r="C490" s="37"/>
      <c r="D490" s="37"/>
      <c r="E490" s="112"/>
      <c r="F490" s="37"/>
      <c r="G490" s="424"/>
      <c r="H490" s="424"/>
      <c r="I490" s="402"/>
      <c r="J490" s="37"/>
    </row>
    <row r="491" spans="2:10" x14ac:dyDescent="0.25">
      <c r="B491" s="37"/>
      <c r="C491" s="37"/>
      <c r="D491" s="37"/>
      <c r="E491" s="112"/>
      <c r="F491" s="37"/>
      <c r="G491" s="424"/>
      <c r="H491" s="424"/>
      <c r="I491" s="402"/>
      <c r="J491" s="37"/>
    </row>
    <row r="492" spans="2:10" x14ac:dyDescent="0.25">
      <c r="B492" s="37"/>
      <c r="C492" s="37"/>
      <c r="D492" s="37"/>
      <c r="E492" s="112"/>
      <c r="F492" s="37"/>
      <c r="G492" s="424"/>
      <c r="H492" s="424"/>
      <c r="I492" s="402"/>
      <c r="J492" s="37"/>
    </row>
    <row r="493" spans="2:10" x14ac:dyDescent="0.25">
      <c r="B493" s="37"/>
      <c r="C493" s="37"/>
      <c r="D493" s="37"/>
      <c r="E493" s="112"/>
      <c r="F493" s="37"/>
      <c r="G493" s="424"/>
      <c r="H493" s="424"/>
      <c r="I493" s="402"/>
      <c r="J493" s="37"/>
    </row>
    <row r="494" spans="2:10" x14ac:dyDescent="0.25">
      <c r="B494" s="37"/>
      <c r="C494" s="37"/>
      <c r="D494" s="37"/>
      <c r="E494" s="112"/>
      <c r="F494" s="37"/>
      <c r="G494" s="424"/>
      <c r="H494" s="424"/>
      <c r="I494" s="402"/>
      <c r="J494" s="37"/>
    </row>
    <row r="495" spans="2:10" x14ac:dyDescent="0.25">
      <c r="B495" s="37"/>
      <c r="C495" s="37"/>
      <c r="D495" s="37"/>
      <c r="E495" s="112"/>
      <c r="F495" s="37"/>
      <c r="G495" s="424"/>
      <c r="H495" s="424"/>
      <c r="I495" s="402"/>
      <c r="J495" s="37"/>
    </row>
    <row r="496" spans="2:10" x14ac:dyDescent="0.25">
      <c r="B496" s="37"/>
      <c r="C496" s="37"/>
      <c r="D496" s="37"/>
      <c r="E496" s="112"/>
      <c r="F496" s="37"/>
      <c r="G496" s="424"/>
      <c r="H496" s="424"/>
      <c r="I496" s="402"/>
      <c r="J496" s="37"/>
    </row>
    <row r="497" spans="2:10" x14ac:dyDescent="0.25">
      <c r="B497" s="37"/>
      <c r="C497" s="37"/>
      <c r="D497" s="37"/>
      <c r="E497" s="112"/>
      <c r="F497" s="37"/>
      <c r="G497" s="424"/>
      <c r="H497" s="424"/>
      <c r="I497" s="402"/>
      <c r="J497" s="37"/>
    </row>
    <row r="498" spans="2:10" x14ac:dyDescent="0.25">
      <c r="B498" s="37"/>
      <c r="C498" s="37"/>
      <c r="D498" s="37"/>
      <c r="E498" s="112"/>
      <c r="F498" s="37"/>
      <c r="G498" s="424"/>
      <c r="H498" s="424"/>
      <c r="I498" s="402"/>
      <c r="J498" s="37"/>
    </row>
    <row r="499" spans="2:10" x14ac:dyDescent="0.25">
      <c r="B499" s="37"/>
      <c r="C499" s="37"/>
      <c r="D499" s="37"/>
      <c r="E499" s="112"/>
      <c r="F499" s="37"/>
      <c r="G499" s="424"/>
      <c r="H499" s="424"/>
      <c r="I499" s="402"/>
      <c r="J499" s="37"/>
    </row>
    <row r="500" spans="2:10" x14ac:dyDescent="0.25">
      <c r="B500" s="37"/>
      <c r="C500" s="37"/>
      <c r="D500" s="37"/>
      <c r="E500" s="112"/>
      <c r="F500" s="37"/>
      <c r="G500" s="424"/>
      <c r="H500" s="424"/>
      <c r="I500" s="402"/>
      <c r="J500" s="37"/>
    </row>
    <row r="501" spans="2:10" x14ac:dyDescent="0.25">
      <c r="B501" s="37"/>
      <c r="C501" s="37"/>
      <c r="D501" s="37"/>
      <c r="E501" s="112"/>
      <c r="F501" s="37"/>
      <c r="G501" s="424"/>
      <c r="H501" s="424"/>
      <c r="I501" s="402"/>
      <c r="J501" s="37"/>
    </row>
    <row r="502" spans="2:10" x14ac:dyDescent="0.25">
      <c r="B502" s="37"/>
      <c r="C502" s="37"/>
      <c r="D502" s="37"/>
      <c r="E502" s="112"/>
      <c r="F502" s="37"/>
      <c r="G502" s="424"/>
      <c r="H502" s="424"/>
      <c r="I502" s="402"/>
      <c r="J502" s="37"/>
    </row>
    <row r="503" spans="2:10" x14ac:dyDescent="0.25">
      <c r="B503" s="37"/>
      <c r="C503" s="37"/>
      <c r="D503" s="37"/>
      <c r="E503" s="112"/>
      <c r="F503" s="37"/>
      <c r="G503" s="424"/>
      <c r="H503" s="424"/>
      <c r="I503" s="402"/>
      <c r="J503" s="37"/>
    </row>
    <row r="504" spans="2:10" x14ac:dyDescent="0.25">
      <c r="B504" s="37"/>
      <c r="C504" s="37"/>
      <c r="D504" s="37"/>
      <c r="E504" s="112"/>
      <c r="F504" s="37"/>
      <c r="G504" s="424"/>
      <c r="H504" s="424"/>
      <c r="I504" s="402"/>
      <c r="J504" s="37"/>
    </row>
    <row r="505" spans="2:10" x14ac:dyDescent="0.25">
      <c r="B505" s="37"/>
      <c r="C505" s="37"/>
      <c r="D505" s="37"/>
      <c r="E505" s="112"/>
      <c r="F505" s="37"/>
      <c r="G505" s="424"/>
      <c r="H505" s="424"/>
      <c r="I505" s="402"/>
      <c r="J505" s="37"/>
    </row>
    <row r="506" spans="2:10" x14ac:dyDescent="0.25">
      <c r="B506" s="37"/>
      <c r="C506" s="37"/>
      <c r="D506" s="37"/>
      <c r="E506" s="112"/>
      <c r="F506" s="37"/>
      <c r="G506" s="424"/>
      <c r="H506" s="424"/>
      <c r="I506" s="402"/>
      <c r="J506" s="37"/>
    </row>
    <row r="507" spans="2:10" x14ac:dyDescent="0.25">
      <c r="B507" s="37"/>
      <c r="C507" s="37"/>
      <c r="D507" s="37"/>
      <c r="E507" s="112"/>
      <c r="F507" s="37"/>
      <c r="G507" s="424"/>
      <c r="H507" s="424"/>
      <c r="I507" s="402"/>
      <c r="J507" s="37"/>
    </row>
    <row r="508" spans="2:10" x14ac:dyDescent="0.25">
      <c r="B508" s="37"/>
      <c r="C508" s="37"/>
      <c r="D508" s="37"/>
      <c r="E508" s="112"/>
      <c r="F508" s="37"/>
      <c r="G508" s="424"/>
      <c r="H508" s="424"/>
      <c r="I508" s="402"/>
      <c r="J508" s="37"/>
    </row>
    <row r="509" spans="2:10" x14ac:dyDescent="0.25">
      <c r="B509" s="37"/>
      <c r="C509" s="37"/>
      <c r="D509" s="37"/>
      <c r="E509" s="112"/>
      <c r="F509" s="37"/>
      <c r="G509" s="424"/>
      <c r="H509" s="424"/>
      <c r="I509" s="402"/>
      <c r="J509" s="37"/>
    </row>
    <row r="510" spans="2:10" x14ac:dyDescent="0.25">
      <c r="B510" s="37"/>
      <c r="C510" s="37"/>
      <c r="D510" s="37"/>
      <c r="E510" s="112"/>
      <c r="F510" s="37"/>
      <c r="G510" s="424"/>
      <c r="H510" s="424"/>
      <c r="I510" s="402"/>
      <c r="J510" s="37"/>
    </row>
    <row r="511" spans="2:10" x14ac:dyDescent="0.25">
      <c r="B511" s="37"/>
      <c r="C511" s="37"/>
      <c r="D511" s="37"/>
      <c r="E511" s="112"/>
      <c r="F511" s="37"/>
      <c r="G511" s="424"/>
      <c r="H511" s="424"/>
      <c r="I511" s="402"/>
      <c r="J511" s="37"/>
    </row>
    <row r="512" spans="2:10" x14ac:dyDescent="0.25">
      <c r="B512" s="37"/>
      <c r="C512" s="37"/>
      <c r="D512" s="37"/>
      <c r="E512" s="112"/>
      <c r="F512" s="37"/>
      <c r="G512" s="424"/>
      <c r="H512" s="424"/>
      <c r="I512" s="402"/>
      <c r="J512" s="37"/>
    </row>
    <row r="513" spans="2:10" x14ac:dyDescent="0.25">
      <c r="B513" s="37"/>
      <c r="C513" s="37"/>
      <c r="D513" s="37"/>
      <c r="E513" s="112"/>
      <c r="F513" s="37"/>
      <c r="G513" s="424"/>
      <c r="H513" s="424"/>
      <c r="I513" s="402"/>
      <c r="J513" s="37"/>
    </row>
    <row r="514" spans="2:10" x14ac:dyDescent="0.25">
      <c r="B514" s="37"/>
      <c r="C514" s="37"/>
      <c r="D514" s="37"/>
      <c r="E514" s="112"/>
      <c r="F514" s="37"/>
      <c r="G514" s="424"/>
      <c r="H514" s="424"/>
      <c r="I514" s="402"/>
      <c r="J514" s="37"/>
    </row>
    <row r="515" spans="2:10" x14ac:dyDescent="0.25">
      <c r="B515" s="37"/>
      <c r="C515" s="37"/>
      <c r="D515" s="37"/>
      <c r="E515" s="112"/>
      <c r="F515" s="37"/>
      <c r="G515" s="424"/>
      <c r="H515" s="424"/>
      <c r="I515" s="402"/>
      <c r="J515" s="37"/>
    </row>
    <row r="516" spans="2:10" x14ac:dyDescent="0.25">
      <c r="B516" s="37"/>
      <c r="C516" s="37"/>
      <c r="D516" s="37"/>
      <c r="E516" s="112"/>
      <c r="F516" s="37"/>
      <c r="G516" s="424"/>
      <c r="H516" s="424"/>
      <c r="I516" s="402"/>
      <c r="J516" s="37"/>
    </row>
    <row r="517" spans="2:10" x14ac:dyDescent="0.25">
      <c r="B517" s="37"/>
      <c r="C517" s="37"/>
      <c r="D517" s="37"/>
      <c r="E517" s="112"/>
      <c r="F517" s="37"/>
      <c r="G517" s="424"/>
      <c r="H517" s="424"/>
      <c r="I517" s="402"/>
      <c r="J517" s="37"/>
    </row>
    <row r="518" spans="2:10" x14ac:dyDescent="0.25">
      <c r="B518" s="37"/>
      <c r="C518" s="37"/>
      <c r="D518" s="37"/>
      <c r="E518" s="112"/>
      <c r="F518" s="37"/>
      <c r="G518" s="424"/>
      <c r="H518" s="424"/>
      <c r="I518" s="402"/>
      <c r="J518" s="37"/>
    </row>
    <row r="519" spans="2:10" x14ac:dyDescent="0.25">
      <c r="B519" s="37"/>
      <c r="C519" s="37"/>
      <c r="D519" s="37"/>
      <c r="E519" s="112"/>
      <c r="F519" s="37"/>
      <c r="G519" s="424"/>
      <c r="H519" s="424"/>
      <c r="I519" s="402"/>
      <c r="J519" s="37"/>
    </row>
    <row r="520" spans="2:10" x14ac:dyDescent="0.25">
      <c r="B520" s="37"/>
      <c r="C520" s="37"/>
      <c r="D520" s="37"/>
      <c r="E520" s="112"/>
      <c r="F520" s="37"/>
      <c r="G520" s="424"/>
      <c r="H520" s="424"/>
      <c r="I520" s="402"/>
      <c r="J520" s="37"/>
    </row>
    <row r="521" spans="2:10" x14ac:dyDescent="0.25">
      <c r="B521" s="37"/>
      <c r="C521" s="37"/>
      <c r="D521" s="37"/>
      <c r="E521" s="112"/>
      <c r="F521" s="37"/>
      <c r="G521" s="424"/>
      <c r="H521" s="424"/>
      <c r="I521" s="402"/>
      <c r="J521" s="37"/>
    </row>
    <row r="522" spans="2:10" x14ac:dyDescent="0.25">
      <c r="B522" s="37"/>
      <c r="C522" s="37"/>
      <c r="D522" s="37"/>
      <c r="E522" s="112"/>
      <c r="F522" s="37"/>
      <c r="G522" s="424"/>
      <c r="H522" s="424"/>
      <c r="I522" s="402"/>
      <c r="J522" s="37"/>
    </row>
    <row r="523" spans="2:10" x14ac:dyDescent="0.25">
      <c r="B523" s="37"/>
      <c r="C523" s="37"/>
      <c r="D523" s="37"/>
      <c r="E523" s="112"/>
      <c r="F523" s="37"/>
      <c r="G523" s="424"/>
      <c r="H523" s="424"/>
      <c r="I523" s="402"/>
      <c r="J523" s="37"/>
    </row>
    <row r="524" spans="2:10" x14ac:dyDescent="0.25">
      <c r="B524" s="37"/>
      <c r="C524" s="37"/>
      <c r="D524" s="37"/>
      <c r="E524" s="112"/>
      <c r="F524" s="37"/>
      <c r="G524" s="424"/>
      <c r="H524" s="424"/>
      <c r="I524" s="402"/>
      <c r="J524" s="37"/>
    </row>
    <row r="525" spans="2:10" x14ac:dyDescent="0.25">
      <c r="B525" s="37"/>
      <c r="C525" s="37"/>
      <c r="D525" s="37"/>
      <c r="E525" s="112"/>
      <c r="F525" s="37"/>
      <c r="G525" s="424"/>
      <c r="H525" s="424"/>
      <c r="I525" s="402"/>
      <c r="J525" s="37"/>
    </row>
    <row r="526" spans="2:10" x14ac:dyDescent="0.25">
      <c r="B526" s="37"/>
      <c r="C526" s="37"/>
      <c r="D526" s="37"/>
      <c r="E526" s="112"/>
      <c r="F526" s="37"/>
      <c r="G526" s="424"/>
      <c r="H526" s="424"/>
      <c r="I526" s="402"/>
      <c r="J526" s="37"/>
    </row>
    <row r="527" spans="2:10" x14ac:dyDescent="0.25">
      <c r="B527" s="37"/>
      <c r="C527" s="37"/>
      <c r="D527" s="37"/>
      <c r="E527" s="112"/>
      <c r="F527" s="37"/>
      <c r="G527" s="424"/>
      <c r="H527" s="424"/>
      <c r="I527" s="402"/>
      <c r="J527" s="37"/>
    </row>
    <row r="528" spans="2:10" x14ac:dyDescent="0.25">
      <c r="B528" s="37"/>
      <c r="C528" s="37"/>
      <c r="D528" s="37"/>
      <c r="E528" s="112"/>
      <c r="F528" s="37"/>
      <c r="G528" s="424"/>
      <c r="H528" s="424"/>
      <c r="I528" s="402"/>
      <c r="J528" s="37"/>
    </row>
    <row r="529" spans="2:10" x14ac:dyDescent="0.25">
      <c r="B529" s="37"/>
      <c r="C529" s="37"/>
      <c r="D529" s="37"/>
      <c r="E529" s="112"/>
      <c r="F529" s="37"/>
      <c r="G529" s="424"/>
      <c r="H529" s="424"/>
      <c r="I529" s="402"/>
      <c r="J529" s="37"/>
    </row>
    <row r="530" spans="2:10" x14ac:dyDescent="0.25">
      <c r="B530" s="37"/>
      <c r="C530" s="37"/>
      <c r="D530" s="37"/>
      <c r="E530" s="112"/>
      <c r="F530" s="37"/>
      <c r="G530" s="424"/>
      <c r="H530" s="424"/>
      <c r="I530" s="402"/>
      <c r="J530" s="37"/>
    </row>
    <row r="531" spans="2:10" x14ac:dyDescent="0.25">
      <c r="B531" s="37"/>
      <c r="C531" s="37"/>
      <c r="D531" s="37"/>
      <c r="E531" s="112"/>
      <c r="F531" s="37"/>
      <c r="G531" s="424"/>
      <c r="H531" s="424"/>
      <c r="I531" s="402"/>
      <c r="J531" s="37"/>
    </row>
    <row r="532" spans="2:10" x14ac:dyDescent="0.25">
      <c r="B532" s="37"/>
      <c r="C532" s="37"/>
      <c r="D532" s="37"/>
      <c r="E532" s="112"/>
      <c r="F532" s="37"/>
      <c r="G532" s="424"/>
      <c r="H532" s="424"/>
      <c r="I532" s="402"/>
      <c r="J532" s="37"/>
    </row>
    <row r="533" spans="2:10" x14ac:dyDescent="0.25">
      <c r="B533" s="37"/>
      <c r="C533" s="37"/>
      <c r="D533" s="37"/>
      <c r="E533" s="112"/>
      <c r="F533" s="37"/>
      <c r="G533" s="424"/>
      <c r="H533" s="424"/>
      <c r="I533" s="402"/>
      <c r="J533" s="37"/>
    </row>
    <row r="534" spans="2:10" x14ac:dyDescent="0.25">
      <c r="B534" s="37"/>
      <c r="C534" s="37"/>
      <c r="D534" s="37"/>
      <c r="E534" s="112"/>
      <c r="F534" s="37"/>
      <c r="G534" s="424"/>
      <c r="H534" s="424"/>
      <c r="I534" s="402"/>
      <c r="J534" s="37"/>
    </row>
    <row r="535" spans="2:10" x14ac:dyDescent="0.25">
      <c r="B535" s="37"/>
      <c r="C535" s="37"/>
      <c r="D535" s="37"/>
      <c r="E535" s="112"/>
      <c r="F535" s="37"/>
      <c r="G535" s="424"/>
      <c r="H535" s="424"/>
      <c r="I535" s="402"/>
      <c r="J535" s="37"/>
    </row>
    <row r="536" spans="2:10" x14ac:dyDescent="0.25">
      <c r="B536" s="37"/>
      <c r="C536" s="37"/>
      <c r="D536" s="37"/>
      <c r="E536" s="112"/>
      <c r="F536" s="37"/>
      <c r="G536" s="424"/>
      <c r="H536" s="424"/>
      <c r="I536" s="402"/>
      <c r="J536" s="37"/>
    </row>
    <row r="537" spans="2:10" x14ac:dyDescent="0.25">
      <c r="B537" s="37"/>
      <c r="C537" s="37"/>
      <c r="D537" s="37"/>
      <c r="E537" s="112"/>
      <c r="F537" s="37"/>
      <c r="G537" s="424"/>
      <c r="H537" s="424"/>
      <c r="I537" s="402"/>
      <c r="J537" s="37"/>
    </row>
    <row r="538" spans="2:10" x14ac:dyDescent="0.25">
      <c r="B538" s="37"/>
      <c r="C538" s="37"/>
      <c r="D538" s="37"/>
      <c r="E538" s="112"/>
      <c r="F538" s="37"/>
      <c r="G538" s="424"/>
      <c r="H538" s="424"/>
      <c r="I538" s="402"/>
      <c r="J538" s="37"/>
    </row>
    <row r="539" spans="2:10" x14ac:dyDescent="0.25">
      <c r="B539" s="37"/>
      <c r="C539" s="37"/>
      <c r="D539" s="37"/>
      <c r="E539" s="112"/>
      <c r="F539" s="37"/>
      <c r="G539" s="424"/>
      <c r="H539" s="424"/>
      <c r="I539" s="402"/>
      <c r="J539" s="37"/>
    </row>
    <row r="540" spans="2:10" x14ac:dyDescent="0.25">
      <c r="B540" s="37"/>
      <c r="C540" s="37"/>
      <c r="D540" s="37"/>
      <c r="E540" s="112"/>
      <c r="F540" s="37"/>
      <c r="G540" s="424"/>
      <c r="H540" s="424"/>
      <c r="I540" s="402"/>
      <c r="J540" s="37"/>
    </row>
    <row r="541" spans="2:10" x14ac:dyDescent="0.25">
      <c r="B541" s="37"/>
      <c r="C541" s="37"/>
      <c r="D541" s="37"/>
      <c r="E541" s="112"/>
      <c r="F541" s="37"/>
      <c r="G541" s="424"/>
      <c r="H541" s="424"/>
      <c r="I541" s="402"/>
      <c r="J541" s="37"/>
    </row>
    <row r="542" spans="2:10" x14ac:dyDescent="0.25">
      <c r="B542" s="37"/>
      <c r="C542" s="37"/>
      <c r="D542" s="37"/>
      <c r="E542" s="112"/>
      <c r="F542" s="37"/>
      <c r="G542" s="424"/>
      <c r="H542" s="424"/>
      <c r="I542" s="402"/>
      <c r="J542" s="37"/>
    </row>
    <row r="543" spans="2:10" x14ac:dyDescent="0.25">
      <c r="B543" s="37"/>
      <c r="C543" s="37"/>
      <c r="D543" s="37"/>
      <c r="E543" s="112"/>
      <c r="F543" s="37"/>
      <c r="G543" s="424"/>
      <c r="H543" s="424"/>
      <c r="I543" s="402"/>
      <c r="J543" s="37"/>
    </row>
    <row r="544" spans="2:10" x14ac:dyDescent="0.25">
      <c r="B544" s="37"/>
      <c r="C544" s="37"/>
      <c r="D544" s="37"/>
      <c r="E544" s="112"/>
      <c r="F544" s="37"/>
      <c r="G544" s="424"/>
      <c r="H544" s="424"/>
      <c r="I544" s="402"/>
      <c r="J544" s="37"/>
    </row>
    <row r="545" spans="2:10" x14ac:dyDescent="0.25">
      <c r="B545" s="37"/>
      <c r="C545" s="37"/>
      <c r="D545" s="37"/>
      <c r="E545" s="112"/>
      <c r="F545" s="37"/>
      <c r="G545" s="424"/>
      <c r="H545" s="424"/>
      <c r="I545" s="402"/>
      <c r="J545" s="37"/>
    </row>
    <row r="546" spans="2:10" x14ac:dyDescent="0.25">
      <c r="B546" s="37"/>
      <c r="C546" s="37"/>
      <c r="D546" s="37"/>
      <c r="E546" s="112"/>
      <c r="F546" s="37"/>
      <c r="G546" s="424"/>
      <c r="H546" s="424"/>
      <c r="I546" s="402"/>
      <c r="J546" s="37"/>
    </row>
    <row r="547" spans="2:10" x14ac:dyDescent="0.25">
      <c r="B547" s="37"/>
      <c r="C547" s="37"/>
      <c r="D547" s="37"/>
      <c r="E547" s="112"/>
      <c r="F547" s="37"/>
      <c r="G547" s="424"/>
      <c r="H547" s="424"/>
      <c r="I547" s="402"/>
      <c r="J547" s="37"/>
    </row>
    <row r="548" spans="2:10" x14ac:dyDescent="0.25">
      <c r="B548" s="37"/>
      <c r="C548" s="37"/>
      <c r="D548" s="37"/>
      <c r="E548" s="112"/>
      <c r="F548" s="37"/>
      <c r="G548" s="424"/>
      <c r="H548" s="424"/>
      <c r="I548" s="402"/>
      <c r="J548" s="37"/>
    </row>
    <row r="549" spans="2:10" x14ac:dyDescent="0.25">
      <c r="B549" s="37"/>
      <c r="C549" s="37"/>
      <c r="D549" s="37"/>
      <c r="E549" s="112"/>
      <c r="F549" s="37"/>
      <c r="G549" s="424"/>
      <c r="H549" s="424"/>
      <c r="I549" s="402"/>
      <c r="J549" s="37"/>
    </row>
    <row r="550" spans="2:10" x14ac:dyDescent="0.25">
      <c r="B550" s="37"/>
      <c r="C550" s="37"/>
      <c r="D550" s="37"/>
      <c r="E550" s="112"/>
      <c r="F550" s="37"/>
      <c r="G550" s="424"/>
      <c r="H550" s="424"/>
      <c r="I550" s="402"/>
      <c r="J550" s="37"/>
    </row>
    <row r="551" spans="2:10" x14ac:dyDescent="0.25">
      <c r="B551" s="37"/>
      <c r="C551" s="37"/>
      <c r="D551" s="37"/>
      <c r="E551" s="112"/>
      <c r="F551" s="37"/>
      <c r="G551" s="424"/>
      <c r="H551" s="424"/>
      <c r="I551" s="402"/>
      <c r="J551" s="37"/>
    </row>
    <row r="552" spans="2:10" x14ac:dyDescent="0.25">
      <c r="B552" s="37"/>
      <c r="C552" s="37"/>
      <c r="D552" s="37"/>
      <c r="E552" s="112"/>
      <c r="F552" s="37"/>
      <c r="G552" s="424"/>
      <c r="H552" s="424"/>
      <c r="I552" s="402"/>
      <c r="J552" s="37"/>
    </row>
    <row r="553" spans="2:10" x14ac:dyDescent="0.25">
      <c r="B553" s="37"/>
      <c r="C553" s="37"/>
      <c r="D553" s="37"/>
      <c r="E553" s="112"/>
      <c r="F553" s="37"/>
      <c r="G553" s="424"/>
      <c r="H553" s="424"/>
      <c r="I553" s="402"/>
      <c r="J553" s="37"/>
    </row>
    <row r="554" spans="2:10" x14ac:dyDescent="0.25">
      <c r="B554" s="37"/>
      <c r="C554" s="37"/>
      <c r="D554" s="37"/>
      <c r="E554" s="112"/>
      <c r="F554" s="37"/>
      <c r="G554" s="424"/>
      <c r="H554" s="424"/>
      <c r="I554" s="402"/>
      <c r="J554" s="37"/>
    </row>
    <row r="555" spans="2:10" x14ac:dyDescent="0.25">
      <c r="B555" s="37"/>
      <c r="C555" s="37"/>
      <c r="D555" s="37"/>
      <c r="E555" s="112"/>
      <c r="F555" s="37"/>
      <c r="G555" s="424"/>
      <c r="H555" s="424"/>
      <c r="I555" s="402"/>
      <c r="J555" s="37"/>
    </row>
    <row r="556" spans="2:10" x14ac:dyDescent="0.25">
      <c r="B556" s="37"/>
      <c r="C556" s="37"/>
      <c r="D556" s="37"/>
      <c r="E556" s="112"/>
      <c r="F556" s="37"/>
      <c r="G556" s="424"/>
      <c r="H556" s="424"/>
      <c r="I556" s="402"/>
      <c r="J556" s="37"/>
    </row>
    <row r="557" spans="2:10" x14ac:dyDescent="0.25">
      <c r="B557" s="37"/>
      <c r="C557" s="37"/>
      <c r="D557" s="37"/>
      <c r="E557" s="112"/>
      <c r="F557" s="37"/>
      <c r="G557" s="424"/>
      <c r="H557" s="424"/>
      <c r="I557" s="402"/>
      <c r="J557" s="37"/>
    </row>
    <row r="558" spans="2:10" x14ac:dyDescent="0.25">
      <c r="B558" s="37"/>
      <c r="C558" s="37"/>
      <c r="D558" s="37"/>
      <c r="E558" s="112"/>
      <c r="F558" s="37"/>
      <c r="G558" s="424"/>
      <c r="H558" s="424"/>
      <c r="I558" s="402"/>
      <c r="J558" s="37"/>
    </row>
    <row r="559" spans="2:10" x14ac:dyDescent="0.25">
      <c r="B559" s="37"/>
      <c r="C559" s="37"/>
      <c r="D559" s="37"/>
      <c r="E559" s="112"/>
      <c r="F559" s="37"/>
      <c r="G559" s="424"/>
      <c r="H559" s="424"/>
      <c r="I559" s="402"/>
      <c r="J559" s="37"/>
    </row>
    <row r="560" spans="2:10" x14ac:dyDescent="0.25">
      <c r="B560" s="37"/>
      <c r="C560" s="37"/>
      <c r="D560" s="37"/>
      <c r="E560" s="112"/>
      <c r="F560" s="37"/>
      <c r="G560" s="424"/>
      <c r="H560" s="424"/>
      <c r="I560" s="402"/>
      <c r="J560" s="37"/>
    </row>
    <row r="561" spans="2:10" x14ac:dyDescent="0.25">
      <c r="B561" s="37"/>
      <c r="C561" s="37"/>
      <c r="D561" s="37"/>
      <c r="E561" s="112"/>
      <c r="F561" s="37"/>
      <c r="G561" s="424"/>
      <c r="H561" s="424"/>
      <c r="I561" s="402"/>
      <c r="J561" s="37"/>
    </row>
    <row r="562" spans="2:10" x14ac:dyDescent="0.25">
      <c r="B562" s="37"/>
      <c r="C562" s="37"/>
      <c r="D562" s="37"/>
      <c r="E562" s="112"/>
      <c r="F562" s="37"/>
      <c r="G562" s="424"/>
      <c r="H562" s="424"/>
      <c r="I562" s="402"/>
      <c r="J562" s="37"/>
    </row>
    <row r="563" spans="2:10" x14ac:dyDescent="0.25">
      <c r="B563" s="37"/>
      <c r="C563" s="37"/>
      <c r="D563" s="37"/>
      <c r="E563" s="112"/>
      <c r="F563" s="37"/>
      <c r="G563" s="424"/>
      <c r="H563" s="424"/>
      <c r="I563" s="402"/>
      <c r="J563" s="37"/>
    </row>
    <row r="564" spans="2:10" x14ac:dyDescent="0.25">
      <c r="B564" s="37"/>
      <c r="C564" s="37"/>
      <c r="D564" s="37"/>
      <c r="E564" s="112"/>
      <c r="F564" s="37"/>
      <c r="G564" s="424"/>
      <c r="H564" s="424"/>
      <c r="I564" s="402"/>
      <c r="J564" s="37"/>
    </row>
    <row r="565" spans="2:10" x14ac:dyDescent="0.25">
      <c r="B565" s="37"/>
      <c r="C565" s="37"/>
      <c r="D565" s="37"/>
      <c r="E565" s="112"/>
      <c r="F565" s="37"/>
      <c r="G565" s="424"/>
      <c r="H565" s="424"/>
      <c r="I565" s="402"/>
      <c r="J565" s="37"/>
    </row>
    <row r="566" spans="2:10" x14ac:dyDescent="0.25">
      <c r="B566" s="37"/>
      <c r="C566" s="37"/>
      <c r="D566" s="37"/>
      <c r="E566" s="112"/>
      <c r="F566" s="37"/>
      <c r="G566" s="424"/>
      <c r="H566" s="424"/>
      <c r="I566" s="402"/>
      <c r="J566" s="37"/>
    </row>
    <row r="567" spans="2:10" x14ac:dyDescent="0.25">
      <c r="B567" s="37"/>
      <c r="C567" s="37"/>
      <c r="D567" s="37"/>
      <c r="E567" s="112"/>
      <c r="F567" s="37"/>
      <c r="G567" s="424"/>
      <c r="H567" s="424"/>
      <c r="I567" s="402"/>
      <c r="J567" s="37"/>
    </row>
    <row r="568" spans="2:10" x14ac:dyDescent="0.25">
      <c r="B568" s="37"/>
      <c r="C568" s="37"/>
      <c r="D568" s="37"/>
      <c r="E568" s="112"/>
      <c r="F568" s="37"/>
      <c r="G568" s="424"/>
      <c r="H568" s="424"/>
      <c r="I568" s="402"/>
      <c r="J568" s="37"/>
    </row>
    <row r="569" spans="2:10" x14ac:dyDescent="0.25">
      <c r="B569" s="37"/>
      <c r="C569" s="37"/>
      <c r="D569" s="37"/>
      <c r="E569" s="112"/>
      <c r="F569" s="37"/>
      <c r="G569" s="424"/>
      <c r="H569" s="424"/>
      <c r="I569" s="402"/>
      <c r="J569" s="37"/>
    </row>
    <row r="570" spans="2:10" x14ac:dyDescent="0.25">
      <c r="B570" s="37"/>
      <c r="C570" s="37"/>
      <c r="D570" s="37"/>
      <c r="E570" s="112"/>
      <c r="F570" s="37"/>
      <c r="G570" s="424"/>
      <c r="H570" s="424"/>
      <c r="I570" s="402"/>
      <c r="J570" s="37"/>
    </row>
    <row r="571" spans="2:10" x14ac:dyDescent="0.25">
      <c r="B571" s="37"/>
      <c r="C571" s="37"/>
      <c r="D571" s="37"/>
      <c r="E571" s="112"/>
      <c r="F571" s="37"/>
      <c r="G571" s="424"/>
      <c r="H571" s="424"/>
      <c r="I571" s="402"/>
      <c r="J571" s="37"/>
    </row>
    <row r="572" spans="2:10" x14ac:dyDescent="0.25">
      <c r="B572" s="37"/>
      <c r="C572" s="37"/>
      <c r="D572" s="37"/>
      <c r="E572" s="112"/>
      <c r="F572" s="37"/>
      <c r="G572" s="424"/>
      <c r="H572" s="424"/>
      <c r="I572" s="402"/>
      <c r="J572" s="37"/>
    </row>
    <row r="573" spans="2:10" x14ac:dyDescent="0.25">
      <c r="B573" s="37"/>
      <c r="C573" s="37"/>
      <c r="D573" s="37"/>
      <c r="E573" s="112"/>
      <c r="F573" s="37"/>
      <c r="G573" s="424"/>
      <c r="H573" s="424"/>
      <c r="I573" s="402"/>
      <c r="J573" s="37"/>
    </row>
    <row r="574" spans="2:10" x14ac:dyDescent="0.25">
      <c r="B574" s="37"/>
      <c r="C574" s="37"/>
      <c r="D574" s="37"/>
      <c r="E574" s="112"/>
      <c r="F574" s="37"/>
      <c r="G574" s="424"/>
      <c r="H574" s="424"/>
      <c r="I574" s="402"/>
      <c r="J574" s="37"/>
    </row>
    <row r="575" spans="2:10" x14ac:dyDescent="0.25">
      <c r="B575" s="37"/>
      <c r="C575" s="37"/>
      <c r="D575" s="37"/>
      <c r="E575" s="112"/>
      <c r="F575" s="37"/>
      <c r="G575" s="424"/>
      <c r="H575" s="424"/>
      <c r="I575" s="402"/>
      <c r="J575" s="37"/>
    </row>
    <row r="576" spans="2:10" x14ac:dyDescent="0.25">
      <c r="B576" s="37"/>
      <c r="C576" s="37"/>
      <c r="D576" s="37"/>
      <c r="E576" s="112"/>
      <c r="F576" s="37"/>
      <c r="G576" s="424"/>
      <c r="H576" s="424"/>
      <c r="I576" s="402"/>
      <c r="J576" s="37"/>
    </row>
    <row r="577" spans="2:10" x14ac:dyDescent="0.25">
      <c r="B577" s="37"/>
      <c r="C577" s="37"/>
      <c r="D577" s="37"/>
      <c r="E577" s="112"/>
      <c r="F577" s="37"/>
      <c r="G577" s="424"/>
      <c r="H577" s="424"/>
      <c r="I577" s="402"/>
      <c r="J577" s="37"/>
    </row>
    <row r="578" spans="2:10" x14ac:dyDescent="0.25">
      <c r="B578" s="37"/>
      <c r="C578" s="37"/>
      <c r="D578" s="37"/>
      <c r="E578" s="112"/>
      <c r="F578" s="37"/>
      <c r="G578" s="424"/>
      <c r="H578" s="424"/>
      <c r="I578" s="402"/>
      <c r="J578" s="37"/>
    </row>
    <row r="579" spans="2:10" x14ac:dyDescent="0.25">
      <c r="B579" s="37"/>
      <c r="C579" s="37"/>
      <c r="D579" s="37"/>
      <c r="E579" s="112"/>
      <c r="F579" s="37"/>
      <c r="G579" s="424"/>
      <c r="H579" s="424"/>
      <c r="I579" s="402"/>
      <c r="J579" s="37"/>
    </row>
    <row r="580" spans="2:10" x14ac:dyDescent="0.25">
      <c r="B580" s="37"/>
      <c r="C580" s="37"/>
      <c r="D580" s="37"/>
      <c r="E580" s="112"/>
      <c r="F580" s="37"/>
      <c r="G580" s="424"/>
      <c r="H580" s="424"/>
      <c r="I580" s="402"/>
      <c r="J580" s="37"/>
    </row>
    <row r="581" spans="2:10" x14ac:dyDescent="0.25">
      <c r="B581" s="37"/>
      <c r="C581" s="37"/>
      <c r="D581" s="37"/>
      <c r="E581" s="112"/>
      <c r="F581" s="37"/>
      <c r="G581" s="424"/>
      <c r="H581" s="424"/>
      <c r="I581" s="402"/>
      <c r="J581" s="37"/>
    </row>
    <row r="582" spans="2:10" x14ac:dyDescent="0.25">
      <c r="B582" s="37"/>
      <c r="C582" s="37"/>
      <c r="D582" s="37"/>
      <c r="E582" s="112"/>
      <c r="F582" s="37"/>
      <c r="G582" s="424"/>
      <c r="H582" s="424"/>
      <c r="I582" s="402"/>
      <c r="J582" s="37"/>
    </row>
    <row r="583" spans="2:10" x14ac:dyDescent="0.25">
      <c r="B583" s="37"/>
      <c r="C583" s="37"/>
      <c r="D583" s="37"/>
      <c r="E583" s="112"/>
      <c r="F583" s="37"/>
      <c r="G583" s="424"/>
      <c r="H583" s="424"/>
      <c r="I583" s="402"/>
      <c r="J583" s="37"/>
    </row>
    <row r="584" spans="2:10" x14ac:dyDescent="0.25">
      <c r="B584" s="37"/>
      <c r="C584" s="37"/>
      <c r="D584" s="37"/>
      <c r="E584" s="112"/>
      <c r="F584" s="37"/>
      <c r="G584" s="424"/>
      <c r="H584" s="424"/>
      <c r="I584" s="402"/>
      <c r="J584" s="37"/>
    </row>
    <row r="585" spans="2:10" x14ac:dyDescent="0.25">
      <c r="B585" s="37"/>
      <c r="C585" s="37"/>
      <c r="D585" s="37"/>
      <c r="E585" s="112"/>
      <c r="F585" s="37"/>
      <c r="G585" s="424"/>
      <c r="H585" s="424"/>
      <c r="I585" s="402"/>
      <c r="J585" s="37"/>
    </row>
    <row r="586" spans="2:10" x14ac:dyDescent="0.25">
      <c r="B586" s="37"/>
      <c r="C586" s="37"/>
      <c r="D586" s="37"/>
      <c r="E586" s="112"/>
      <c r="F586" s="37"/>
      <c r="G586" s="424"/>
      <c r="H586" s="424"/>
      <c r="I586" s="402"/>
      <c r="J586" s="37"/>
    </row>
    <row r="587" spans="2:10" x14ac:dyDescent="0.25">
      <c r="B587" s="37"/>
      <c r="C587" s="37"/>
      <c r="D587" s="37"/>
      <c r="E587" s="112"/>
      <c r="F587" s="37"/>
      <c r="G587" s="424"/>
      <c r="H587" s="424"/>
      <c r="I587" s="402"/>
      <c r="J587" s="37"/>
    </row>
    <row r="588" spans="2:10" x14ac:dyDescent="0.25">
      <c r="B588" s="37"/>
      <c r="C588" s="37"/>
      <c r="D588" s="37"/>
      <c r="E588" s="112"/>
      <c r="F588" s="37"/>
      <c r="G588" s="424"/>
      <c r="H588" s="424"/>
      <c r="I588" s="402"/>
      <c r="J588" s="37"/>
    </row>
    <row r="589" spans="2:10" x14ac:dyDescent="0.25">
      <c r="B589" s="37"/>
      <c r="C589" s="37"/>
      <c r="D589" s="37"/>
      <c r="E589" s="112"/>
      <c r="F589" s="37"/>
      <c r="G589" s="424"/>
      <c r="H589" s="424"/>
      <c r="I589" s="402"/>
      <c r="J589" s="37"/>
    </row>
    <row r="590" spans="2:10" x14ac:dyDescent="0.25">
      <c r="B590" s="37"/>
      <c r="C590" s="37"/>
      <c r="D590" s="37"/>
      <c r="E590" s="112"/>
      <c r="F590" s="37"/>
      <c r="G590" s="424"/>
      <c r="H590" s="424"/>
      <c r="I590" s="402"/>
      <c r="J590" s="37"/>
    </row>
    <row r="591" spans="2:10" x14ac:dyDescent="0.25">
      <c r="B591" s="37"/>
      <c r="C591" s="37"/>
      <c r="D591" s="37"/>
      <c r="E591" s="112"/>
      <c r="F591" s="37"/>
      <c r="G591" s="424"/>
      <c r="H591" s="424"/>
      <c r="I591" s="402"/>
      <c r="J591" s="37"/>
    </row>
    <row r="592" spans="2:10" x14ac:dyDescent="0.25">
      <c r="B592" s="37"/>
      <c r="C592" s="37"/>
      <c r="D592" s="37"/>
      <c r="E592" s="112"/>
      <c r="F592" s="37"/>
      <c r="G592" s="424"/>
      <c r="H592" s="424"/>
      <c r="I592" s="402"/>
      <c r="J592" s="37"/>
    </row>
    <row r="593" spans="2:10" x14ac:dyDescent="0.25">
      <c r="B593" s="37"/>
      <c r="C593" s="37"/>
      <c r="D593" s="37"/>
      <c r="E593" s="112"/>
      <c r="F593" s="37"/>
      <c r="G593" s="424"/>
      <c r="H593" s="424"/>
      <c r="I593" s="402"/>
      <c r="J593" s="37"/>
    </row>
    <row r="594" spans="2:10" x14ac:dyDescent="0.25">
      <c r="B594" s="37"/>
      <c r="C594" s="37"/>
      <c r="D594" s="37"/>
      <c r="E594" s="112"/>
      <c r="F594" s="37"/>
      <c r="G594" s="424"/>
      <c r="H594" s="424"/>
      <c r="I594" s="402"/>
      <c r="J594" s="37"/>
    </row>
    <row r="595" spans="2:10" x14ac:dyDescent="0.25">
      <c r="B595" s="37"/>
      <c r="C595" s="37"/>
      <c r="D595" s="37"/>
      <c r="E595" s="112"/>
      <c r="F595" s="37"/>
      <c r="G595" s="424"/>
      <c r="H595" s="424"/>
      <c r="I595" s="402"/>
      <c r="J595" s="37"/>
    </row>
    <row r="596" spans="2:10" x14ac:dyDescent="0.25">
      <c r="B596" s="37"/>
      <c r="C596" s="37"/>
      <c r="D596" s="37"/>
      <c r="E596" s="112"/>
      <c r="F596" s="37"/>
      <c r="G596" s="424"/>
      <c r="H596" s="424"/>
      <c r="I596" s="402"/>
      <c r="J596" s="37"/>
    </row>
    <row r="597" spans="2:10" x14ac:dyDescent="0.25">
      <c r="B597" s="37"/>
      <c r="C597" s="37"/>
      <c r="D597" s="37"/>
      <c r="E597" s="112"/>
      <c r="F597" s="37"/>
      <c r="G597" s="424"/>
      <c r="H597" s="424"/>
      <c r="I597" s="402"/>
      <c r="J597" s="37"/>
    </row>
    <row r="598" spans="2:10" x14ac:dyDescent="0.25">
      <c r="B598" s="37"/>
      <c r="C598" s="37"/>
      <c r="D598" s="37"/>
      <c r="E598" s="112"/>
      <c r="F598" s="37"/>
      <c r="G598" s="424"/>
      <c r="H598" s="424"/>
      <c r="I598" s="402"/>
      <c r="J598" s="37"/>
    </row>
    <row r="599" spans="2:10" x14ac:dyDescent="0.25">
      <c r="B599" s="37"/>
      <c r="C599" s="37"/>
      <c r="D599" s="37"/>
      <c r="E599" s="112"/>
      <c r="F599" s="37"/>
      <c r="G599" s="424"/>
      <c r="H599" s="424"/>
      <c r="I599" s="402"/>
      <c r="J599" s="37"/>
    </row>
    <row r="600" spans="2:10" x14ac:dyDescent="0.25">
      <c r="B600" s="37"/>
      <c r="C600" s="37"/>
      <c r="D600" s="37"/>
      <c r="E600" s="112"/>
      <c r="F600" s="37"/>
      <c r="G600" s="424"/>
      <c r="H600" s="424"/>
      <c r="I600" s="402"/>
      <c r="J600" s="37"/>
    </row>
    <row r="601" spans="2:10" x14ac:dyDescent="0.25">
      <c r="B601" s="37"/>
      <c r="C601" s="37"/>
      <c r="D601" s="37"/>
      <c r="E601" s="112"/>
      <c r="F601" s="37"/>
      <c r="G601" s="424"/>
      <c r="H601" s="424"/>
      <c r="I601" s="402"/>
      <c r="J601" s="37"/>
    </row>
    <row r="602" spans="2:10" x14ac:dyDescent="0.25">
      <c r="B602" s="37"/>
      <c r="C602" s="37"/>
      <c r="D602" s="37"/>
      <c r="E602" s="112"/>
      <c r="F602" s="37"/>
      <c r="G602" s="424"/>
      <c r="H602" s="424"/>
      <c r="I602" s="402"/>
      <c r="J602" s="37"/>
    </row>
    <row r="603" spans="2:10" x14ac:dyDescent="0.25">
      <c r="B603" s="37"/>
      <c r="C603" s="37"/>
      <c r="D603" s="37"/>
      <c r="E603" s="112"/>
      <c r="F603" s="37"/>
      <c r="G603" s="424"/>
      <c r="H603" s="424"/>
      <c r="I603" s="402"/>
      <c r="J603" s="37"/>
    </row>
    <row r="604" spans="2:10" x14ac:dyDescent="0.25">
      <c r="B604" s="37"/>
      <c r="C604" s="37"/>
      <c r="D604" s="37"/>
      <c r="E604" s="112"/>
      <c r="F604" s="37"/>
      <c r="G604" s="424"/>
      <c r="H604" s="424"/>
      <c r="I604" s="402"/>
      <c r="J604" s="37"/>
    </row>
    <row r="605" spans="2:10" x14ac:dyDescent="0.25">
      <c r="B605" s="37"/>
      <c r="C605" s="37"/>
      <c r="D605" s="37"/>
      <c r="E605" s="112"/>
      <c r="F605" s="37"/>
      <c r="G605" s="424"/>
      <c r="H605" s="424"/>
      <c r="I605" s="402"/>
      <c r="J605" s="37"/>
    </row>
    <row r="606" spans="2:10" x14ac:dyDescent="0.25">
      <c r="B606" s="37"/>
      <c r="C606" s="37"/>
      <c r="D606" s="37"/>
      <c r="E606" s="112"/>
      <c r="F606" s="37"/>
      <c r="G606" s="424"/>
      <c r="H606" s="424"/>
      <c r="I606" s="402"/>
      <c r="J606" s="37"/>
    </row>
    <row r="607" spans="2:10" x14ac:dyDescent="0.25">
      <c r="B607" s="37"/>
      <c r="C607" s="37"/>
      <c r="D607" s="37"/>
      <c r="E607" s="112"/>
      <c r="F607" s="37"/>
      <c r="G607" s="424"/>
      <c r="H607" s="424"/>
      <c r="I607" s="402"/>
      <c r="J607" s="37"/>
    </row>
    <row r="608" spans="2:10" x14ac:dyDescent="0.25">
      <c r="B608" s="37"/>
      <c r="C608" s="37"/>
      <c r="D608" s="37"/>
      <c r="E608" s="112"/>
      <c r="F608" s="37"/>
      <c r="G608" s="424"/>
      <c r="H608" s="424"/>
      <c r="I608" s="402"/>
      <c r="J608" s="37"/>
    </row>
    <row r="609" spans="2:10" x14ac:dyDescent="0.25">
      <c r="B609" s="37"/>
      <c r="C609" s="37"/>
      <c r="D609" s="37"/>
      <c r="E609" s="112"/>
      <c r="F609" s="37"/>
      <c r="G609" s="424"/>
      <c r="H609" s="424"/>
      <c r="I609" s="402"/>
      <c r="J609" s="37"/>
    </row>
    <row r="610" spans="2:10" x14ac:dyDescent="0.25">
      <c r="B610" s="37"/>
      <c r="C610" s="37"/>
      <c r="D610" s="37"/>
      <c r="E610" s="112"/>
      <c r="F610" s="37"/>
      <c r="G610" s="424"/>
      <c r="H610" s="424"/>
      <c r="I610" s="402"/>
      <c r="J610" s="37"/>
    </row>
    <row r="611" spans="2:10" x14ac:dyDescent="0.25">
      <c r="B611" s="37"/>
      <c r="C611" s="37"/>
      <c r="D611" s="37"/>
      <c r="E611" s="112"/>
      <c r="F611" s="37"/>
      <c r="G611" s="424"/>
      <c r="H611" s="424"/>
      <c r="I611" s="402"/>
      <c r="J611" s="37"/>
    </row>
    <row r="612" spans="2:10" x14ac:dyDescent="0.25">
      <c r="B612" s="37"/>
      <c r="C612" s="37"/>
      <c r="D612" s="37"/>
      <c r="E612" s="112"/>
      <c r="F612" s="37"/>
      <c r="G612" s="424"/>
      <c r="H612" s="424"/>
      <c r="I612" s="402"/>
      <c r="J612" s="37"/>
    </row>
    <row r="613" spans="2:10" x14ac:dyDescent="0.25">
      <c r="B613" s="37"/>
      <c r="C613" s="37"/>
      <c r="D613" s="37"/>
      <c r="E613" s="112"/>
      <c r="F613" s="37"/>
      <c r="G613" s="424"/>
      <c r="H613" s="424"/>
      <c r="I613" s="402"/>
      <c r="J613" s="37"/>
    </row>
    <row r="614" spans="2:10" x14ac:dyDescent="0.25">
      <c r="B614" s="37"/>
      <c r="C614" s="37"/>
      <c r="D614" s="37"/>
      <c r="E614" s="112"/>
      <c r="F614" s="37"/>
      <c r="G614" s="424"/>
      <c r="H614" s="424"/>
      <c r="I614" s="402"/>
      <c r="J614" s="37"/>
    </row>
    <row r="615" spans="2:10" x14ac:dyDescent="0.25">
      <c r="B615" s="37"/>
      <c r="C615" s="37"/>
      <c r="D615" s="37"/>
      <c r="E615" s="112"/>
      <c r="F615" s="37"/>
      <c r="G615" s="424"/>
      <c r="H615" s="424"/>
      <c r="I615" s="402"/>
      <c r="J615" s="37"/>
    </row>
    <row r="616" spans="2:10" x14ac:dyDescent="0.25">
      <c r="B616" s="37"/>
      <c r="C616" s="37"/>
      <c r="D616" s="37"/>
      <c r="E616" s="112"/>
      <c r="F616" s="37"/>
      <c r="G616" s="424"/>
      <c r="H616" s="424"/>
      <c r="I616" s="402"/>
      <c r="J616" s="37"/>
    </row>
    <row r="617" spans="2:10" x14ac:dyDescent="0.25">
      <c r="B617" s="37"/>
      <c r="C617" s="37"/>
      <c r="D617" s="37"/>
      <c r="E617" s="112"/>
      <c r="F617" s="37"/>
      <c r="G617" s="424"/>
      <c r="H617" s="424"/>
      <c r="I617" s="402"/>
      <c r="J617" s="37"/>
    </row>
    <row r="618" spans="2:10" x14ac:dyDescent="0.25">
      <c r="B618" s="37"/>
      <c r="C618" s="37"/>
      <c r="D618" s="37"/>
      <c r="E618" s="112"/>
      <c r="F618" s="37"/>
      <c r="G618" s="424"/>
      <c r="H618" s="424"/>
      <c r="I618" s="402"/>
      <c r="J618" s="37"/>
    </row>
    <row r="619" spans="2:10" x14ac:dyDescent="0.25">
      <c r="B619" s="37"/>
      <c r="C619" s="37"/>
      <c r="D619" s="37"/>
      <c r="E619" s="112"/>
      <c r="F619" s="37"/>
      <c r="G619" s="424"/>
      <c r="H619" s="424"/>
      <c r="I619" s="402"/>
      <c r="J619" s="37"/>
    </row>
    <row r="620" spans="2:10" x14ac:dyDescent="0.25">
      <c r="B620" s="37"/>
      <c r="C620" s="37"/>
      <c r="D620" s="37"/>
      <c r="E620" s="112"/>
      <c r="F620" s="37"/>
      <c r="G620" s="424"/>
      <c r="H620" s="424"/>
      <c r="I620" s="402"/>
      <c r="J620" s="37"/>
    </row>
    <row r="621" spans="2:10" x14ac:dyDescent="0.25">
      <c r="B621" s="37"/>
      <c r="C621" s="37"/>
      <c r="D621" s="37"/>
      <c r="E621" s="112"/>
      <c r="F621" s="37"/>
      <c r="G621" s="424"/>
      <c r="H621" s="424"/>
      <c r="I621" s="402"/>
      <c r="J621" s="37"/>
    </row>
    <row r="622" spans="2:10" x14ac:dyDescent="0.25">
      <c r="B622" s="37"/>
      <c r="C622" s="37"/>
      <c r="D622" s="37"/>
      <c r="E622" s="112"/>
      <c r="F622" s="37"/>
      <c r="G622" s="424"/>
      <c r="H622" s="424"/>
      <c r="I622" s="402"/>
      <c r="J622" s="37"/>
    </row>
    <row r="623" spans="2:10" x14ac:dyDescent="0.25">
      <c r="B623" s="37"/>
      <c r="C623" s="37"/>
      <c r="D623" s="37"/>
      <c r="E623" s="112"/>
      <c r="F623" s="37"/>
      <c r="G623" s="424"/>
      <c r="H623" s="424"/>
      <c r="I623" s="402"/>
      <c r="J623" s="37"/>
    </row>
    <row r="624" spans="2:10" x14ac:dyDescent="0.25">
      <c r="B624" s="37"/>
      <c r="C624" s="37"/>
      <c r="D624" s="37"/>
      <c r="E624" s="112"/>
      <c r="F624" s="37"/>
      <c r="G624" s="424"/>
      <c r="H624" s="424"/>
      <c r="I624" s="402"/>
      <c r="J624" s="37"/>
    </row>
    <row r="625" spans="2:10" x14ac:dyDescent="0.25">
      <c r="B625" s="37"/>
      <c r="C625" s="37"/>
      <c r="D625" s="37"/>
      <c r="E625" s="112"/>
      <c r="F625" s="37"/>
      <c r="G625" s="424"/>
      <c r="H625" s="424"/>
      <c r="I625" s="402"/>
      <c r="J625" s="37"/>
    </row>
    <row r="626" spans="2:10" x14ac:dyDescent="0.25">
      <c r="B626" s="37"/>
      <c r="C626" s="37"/>
      <c r="D626" s="37"/>
      <c r="E626" s="112"/>
      <c r="F626" s="37"/>
      <c r="G626" s="424"/>
      <c r="H626" s="424"/>
      <c r="I626" s="402"/>
      <c r="J626" s="37"/>
    </row>
    <row r="627" spans="2:10" x14ac:dyDescent="0.25">
      <c r="B627" s="37"/>
      <c r="C627" s="37"/>
      <c r="D627" s="37"/>
      <c r="E627" s="112"/>
      <c r="F627" s="37"/>
      <c r="G627" s="424"/>
      <c r="H627" s="424"/>
      <c r="I627" s="402"/>
      <c r="J627" s="37"/>
    </row>
    <row r="628" spans="2:10" x14ac:dyDescent="0.25">
      <c r="B628" s="37"/>
      <c r="C628" s="37"/>
      <c r="D628" s="37"/>
      <c r="E628" s="112"/>
      <c r="F628" s="37"/>
      <c r="G628" s="424"/>
      <c r="H628" s="424"/>
      <c r="I628" s="402"/>
      <c r="J628" s="37"/>
    </row>
    <row r="629" spans="2:10" x14ac:dyDescent="0.25">
      <c r="B629" s="37"/>
      <c r="C629" s="37"/>
      <c r="D629" s="37"/>
      <c r="E629" s="112"/>
      <c r="F629" s="37"/>
      <c r="G629" s="424"/>
      <c r="H629" s="424"/>
      <c r="I629" s="402"/>
      <c r="J629" s="37"/>
    </row>
    <row r="630" spans="2:10" x14ac:dyDescent="0.25">
      <c r="B630" s="37"/>
      <c r="C630" s="37"/>
      <c r="D630" s="37"/>
      <c r="E630" s="112"/>
      <c r="F630" s="37"/>
      <c r="G630" s="424"/>
      <c r="H630" s="424"/>
      <c r="I630" s="402"/>
      <c r="J630" s="37"/>
    </row>
    <row r="631" spans="2:10" x14ac:dyDescent="0.25">
      <c r="B631" s="37"/>
      <c r="C631" s="37"/>
      <c r="D631" s="37"/>
      <c r="E631" s="112"/>
      <c r="F631" s="37"/>
      <c r="G631" s="424"/>
      <c r="H631" s="424"/>
      <c r="I631" s="402"/>
      <c r="J631" s="37"/>
    </row>
    <row r="632" spans="2:10" x14ac:dyDescent="0.25">
      <c r="B632" s="37"/>
      <c r="C632" s="37"/>
      <c r="D632" s="37"/>
      <c r="E632" s="112"/>
      <c r="F632" s="37"/>
      <c r="G632" s="424"/>
      <c r="H632" s="424"/>
      <c r="I632" s="402"/>
      <c r="J632" s="37"/>
    </row>
    <row r="633" spans="2:10" x14ac:dyDescent="0.25">
      <c r="B633" s="37"/>
      <c r="C633" s="37"/>
      <c r="D633" s="37"/>
      <c r="E633" s="112"/>
      <c r="F633" s="37"/>
      <c r="G633" s="424"/>
      <c r="H633" s="424"/>
      <c r="I633" s="402"/>
      <c r="J633" s="37"/>
    </row>
    <row r="634" spans="2:10" x14ac:dyDescent="0.25">
      <c r="B634" s="37"/>
      <c r="C634" s="37"/>
      <c r="D634" s="37"/>
      <c r="E634" s="112"/>
      <c r="F634" s="37"/>
      <c r="G634" s="424"/>
      <c r="H634" s="424"/>
      <c r="I634" s="402"/>
      <c r="J634" s="37"/>
    </row>
    <row r="635" spans="2:10" x14ac:dyDescent="0.25">
      <c r="B635" s="37"/>
      <c r="C635" s="37"/>
      <c r="D635" s="37"/>
      <c r="E635" s="112"/>
      <c r="F635" s="37"/>
      <c r="G635" s="424"/>
      <c r="H635" s="424"/>
      <c r="I635" s="402"/>
      <c r="J635" s="37"/>
    </row>
    <row r="636" spans="2:10" x14ac:dyDescent="0.25">
      <c r="B636" s="37"/>
      <c r="C636" s="37"/>
      <c r="D636" s="37"/>
      <c r="E636" s="112"/>
      <c r="F636" s="37"/>
      <c r="G636" s="424"/>
      <c r="H636" s="424"/>
      <c r="I636" s="402"/>
      <c r="J636" s="37"/>
    </row>
    <row r="637" spans="2:10" x14ac:dyDescent="0.25">
      <c r="B637" s="37"/>
      <c r="C637" s="37"/>
      <c r="D637" s="37"/>
      <c r="E637" s="112"/>
      <c r="F637" s="37"/>
      <c r="G637" s="424"/>
      <c r="H637" s="424"/>
      <c r="I637" s="402"/>
      <c r="J637" s="37"/>
    </row>
    <row r="638" spans="2:10" x14ac:dyDescent="0.25">
      <c r="B638" s="37"/>
      <c r="C638" s="37"/>
      <c r="D638" s="37"/>
      <c r="E638" s="112"/>
      <c r="F638" s="37"/>
      <c r="G638" s="424"/>
      <c r="H638" s="424"/>
      <c r="I638" s="402"/>
      <c r="J638" s="37"/>
    </row>
    <row r="639" spans="2:10" x14ac:dyDescent="0.25">
      <c r="B639" s="37"/>
      <c r="C639" s="37"/>
      <c r="D639" s="37"/>
      <c r="E639" s="112"/>
      <c r="F639" s="37"/>
      <c r="G639" s="424"/>
      <c r="H639" s="424"/>
      <c r="I639" s="402"/>
      <c r="J639" s="37"/>
    </row>
    <row r="640" spans="2:10" x14ac:dyDescent="0.25">
      <c r="B640" s="37"/>
      <c r="C640" s="37"/>
      <c r="D640" s="37"/>
      <c r="E640" s="112"/>
      <c r="F640" s="37"/>
      <c r="G640" s="424"/>
      <c r="H640" s="424"/>
      <c r="I640" s="402"/>
      <c r="J640" s="37"/>
    </row>
    <row r="641" spans="2:10" x14ac:dyDescent="0.25">
      <c r="B641" s="37"/>
      <c r="C641" s="37"/>
      <c r="D641" s="37"/>
      <c r="E641" s="112"/>
      <c r="F641" s="37"/>
      <c r="G641" s="424"/>
      <c r="H641" s="424"/>
      <c r="I641" s="402"/>
      <c r="J641" s="37"/>
    </row>
    <row r="642" spans="2:10" x14ac:dyDescent="0.25">
      <c r="B642" s="37"/>
      <c r="C642" s="37"/>
      <c r="D642" s="37"/>
      <c r="E642" s="112"/>
      <c r="F642" s="37"/>
      <c r="G642" s="424"/>
      <c r="H642" s="424"/>
      <c r="I642" s="402"/>
      <c r="J642" s="37"/>
    </row>
    <row r="643" spans="2:10" x14ac:dyDescent="0.25">
      <c r="B643" s="37"/>
      <c r="C643" s="37"/>
      <c r="D643" s="37"/>
      <c r="E643" s="112"/>
      <c r="F643" s="37"/>
      <c r="G643" s="424"/>
      <c r="H643" s="424"/>
      <c r="I643" s="402"/>
      <c r="J643" s="37"/>
    </row>
    <row r="644" spans="2:10" x14ac:dyDescent="0.25">
      <c r="B644" s="37"/>
      <c r="C644" s="37"/>
      <c r="D644" s="37"/>
      <c r="E644" s="112"/>
      <c r="F644" s="37"/>
      <c r="G644" s="424"/>
      <c r="H644" s="424"/>
      <c r="I644" s="402"/>
      <c r="J644" s="37"/>
    </row>
    <row r="645" spans="2:10" x14ac:dyDescent="0.25">
      <c r="B645" s="37"/>
      <c r="C645" s="37"/>
      <c r="D645" s="37"/>
      <c r="E645" s="112"/>
      <c r="F645" s="37"/>
      <c r="G645" s="424"/>
      <c r="H645" s="424"/>
      <c r="I645" s="402"/>
      <c r="J645" s="37"/>
    </row>
    <row r="646" spans="2:10" x14ac:dyDescent="0.25">
      <c r="B646" s="37"/>
      <c r="C646" s="37"/>
      <c r="D646" s="37"/>
      <c r="E646" s="112"/>
      <c r="F646" s="37"/>
      <c r="G646" s="424"/>
      <c r="H646" s="424"/>
      <c r="I646" s="402"/>
      <c r="J646" s="37"/>
    </row>
    <row r="647" spans="2:10" x14ac:dyDescent="0.25">
      <c r="B647" s="37"/>
      <c r="C647" s="37"/>
      <c r="D647" s="37"/>
      <c r="E647" s="112"/>
      <c r="F647" s="37"/>
      <c r="G647" s="424"/>
      <c r="H647" s="424"/>
      <c r="I647" s="402"/>
      <c r="J647" s="37"/>
    </row>
    <row r="648" spans="2:10" x14ac:dyDescent="0.25">
      <c r="B648" s="37"/>
      <c r="C648" s="37"/>
      <c r="D648" s="37"/>
      <c r="E648" s="112"/>
      <c r="F648" s="37"/>
      <c r="G648" s="424"/>
      <c r="H648" s="424"/>
      <c r="I648" s="402"/>
      <c r="J648" s="37"/>
    </row>
    <row r="649" spans="2:10" x14ac:dyDescent="0.25">
      <c r="B649" s="37"/>
      <c r="C649" s="37"/>
      <c r="D649" s="37"/>
      <c r="E649" s="112"/>
      <c r="F649" s="37"/>
      <c r="G649" s="424"/>
      <c r="H649" s="424"/>
      <c r="I649" s="402"/>
      <c r="J649" s="37"/>
    </row>
    <row r="650" spans="2:10" x14ac:dyDescent="0.25">
      <c r="B650" s="37"/>
      <c r="C650" s="37"/>
      <c r="D650" s="37"/>
      <c r="E650" s="112"/>
      <c r="F650" s="37"/>
      <c r="G650" s="424"/>
      <c r="H650" s="424"/>
      <c r="I650" s="402"/>
      <c r="J650" s="37"/>
    </row>
    <row r="651" spans="2:10" x14ac:dyDescent="0.25">
      <c r="B651" s="37"/>
      <c r="C651" s="37"/>
      <c r="D651" s="37"/>
      <c r="E651" s="112"/>
      <c r="F651" s="37"/>
      <c r="G651" s="424"/>
      <c r="H651" s="424"/>
      <c r="I651" s="402"/>
      <c r="J651" s="37"/>
    </row>
    <row r="652" spans="2:10" x14ac:dyDescent="0.25">
      <c r="B652" s="37"/>
      <c r="C652" s="37"/>
      <c r="D652" s="37"/>
      <c r="E652" s="112"/>
      <c r="F652" s="37"/>
      <c r="G652" s="424"/>
      <c r="H652" s="424"/>
      <c r="I652" s="402"/>
      <c r="J652" s="37"/>
    </row>
    <row r="653" spans="2:10" x14ac:dyDescent="0.25">
      <c r="B653" s="37"/>
      <c r="C653" s="37"/>
      <c r="D653" s="37"/>
      <c r="E653" s="112"/>
      <c r="F653" s="37"/>
      <c r="G653" s="424"/>
      <c r="H653" s="424"/>
      <c r="I653" s="402"/>
      <c r="J653" s="37"/>
    </row>
    <row r="654" spans="2:10" x14ac:dyDescent="0.25">
      <c r="B654" s="37"/>
      <c r="C654" s="37"/>
      <c r="D654" s="37"/>
      <c r="E654" s="112"/>
      <c r="F654" s="37"/>
      <c r="G654" s="424"/>
      <c r="H654" s="424"/>
      <c r="I654" s="402"/>
      <c r="J654" s="37"/>
    </row>
    <row r="655" spans="2:10" x14ac:dyDescent="0.25">
      <c r="B655" s="37"/>
      <c r="C655" s="37"/>
      <c r="D655" s="37"/>
      <c r="E655" s="112"/>
      <c r="F655" s="37"/>
      <c r="G655" s="424"/>
      <c r="H655" s="424"/>
      <c r="I655" s="402"/>
      <c r="J655" s="37"/>
    </row>
    <row r="656" spans="2:10" x14ac:dyDescent="0.25">
      <c r="B656" s="37"/>
      <c r="C656" s="37"/>
      <c r="D656" s="37"/>
      <c r="E656" s="112"/>
      <c r="F656" s="37"/>
      <c r="G656" s="424"/>
      <c r="H656" s="424"/>
      <c r="I656" s="402"/>
      <c r="J656" s="37"/>
    </row>
    <row r="657" spans="2:10" x14ac:dyDescent="0.25">
      <c r="B657" s="37"/>
      <c r="C657" s="37"/>
      <c r="D657" s="37"/>
      <c r="E657" s="112"/>
      <c r="F657" s="37"/>
      <c r="G657" s="424"/>
      <c r="H657" s="424"/>
      <c r="I657" s="402"/>
      <c r="J657" s="37"/>
    </row>
    <row r="658" spans="2:10" x14ac:dyDescent="0.25">
      <c r="B658" s="37"/>
      <c r="C658" s="37"/>
      <c r="D658" s="37"/>
      <c r="E658" s="112"/>
      <c r="F658" s="37"/>
      <c r="G658" s="424"/>
      <c r="H658" s="424"/>
      <c r="I658" s="402"/>
      <c r="J658" s="37"/>
    </row>
    <row r="659" spans="2:10" x14ac:dyDescent="0.25">
      <c r="B659" s="37"/>
      <c r="C659" s="37"/>
      <c r="D659" s="37"/>
      <c r="E659" s="112"/>
      <c r="F659" s="37"/>
      <c r="G659" s="424"/>
      <c r="H659" s="424"/>
      <c r="I659" s="402"/>
      <c r="J659" s="37"/>
    </row>
    <row r="660" spans="2:10" x14ac:dyDescent="0.25">
      <c r="B660" s="37"/>
      <c r="C660" s="37"/>
      <c r="D660" s="37"/>
      <c r="E660" s="112"/>
      <c r="F660" s="37"/>
      <c r="G660" s="424"/>
      <c r="H660" s="424"/>
      <c r="I660" s="402"/>
      <c r="J660" s="37"/>
    </row>
    <row r="661" spans="2:10" x14ac:dyDescent="0.25">
      <c r="B661" s="37"/>
      <c r="C661" s="37"/>
      <c r="D661" s="37"/>
      <c r="E661" s="112"/>
      <c r="F661" s="37"/>
      <c r="G661" s="424"/>
      <c r="H661" s="424"/>
      <c r="I661" s="402"/>
      <c r="J661" s="37"/>
    </row>
    <row r="662" spans="2:10" x14ac:dyDescent="0.25">
      <c r="B662" s="37"/>
      <c r="C662" s="37"/>
      <c r="D662" s="37"/>
      <c r="E662" s="112"/>
      <c r="F662" s="37"/>
      <c r="G662" s="424"/>
      <c r="H662" s="424"/>
      <c r="I662" s="402"/>
      <c r="J662" s="37"/>
    </row>
    <row r="663" spans="2:10" x14ac:dyDescent="0.25">
      <c r="B663" s="37"/>
      <c r="C663" s="37"/>
      <c r="D663" s="37"/>
      <c r="E663" s="112"/>
      <c r="F663" s="37"/>
      <c r="G663" s="424"/>
      <c r="H663" s="424"/>
      <c r="I663" s="402"/>
      <c r="J663" s="37"/>
    </row>
    <row r="664" spans="2:10" x14ac:dyDescent="0.25">
      <c r="B664" s="37"/>
      <c r="C664" s="37"/>
      <c r="D664" s="37"/>
      <c r="E664" s="112"/>
      <c r="F664" s="37"/>
      <c r="G664" s="424"/>
      <c r="H664" s="424"/>
      <c r="I664" s="402"/>
      <c r="J664" s="37"/>
    </row>
    <row r="665" spans="2:10" x14ac:dyDescent="0.25">
      <c r="B665" s="37"/>
      <c r="C665" s="37"/>
      <c r="D665" s="37"/>
      <c r="E665" s="112"/>
      <c r="F665" s="37"/>
      <c r="G665" s="424"/>
      <c r="H665" s="424"/>
      <c r="I665" s="402"/>
      <c r="J665" s="37"/>
    </row>
    <row r="666" spans="2:10" x14ac:dyDescent="0.25">
      <c r="B666" s="37"/>
      <c r="C666" s="37"/>
      <c r="D666" s="37"/>
      <c r="E666" s="112"/>
      <c r="F666" s="37"/>
      <c r="G666" s="424"/>
      <c r="H666" s="424"/>
      <c r="I666" s="402"/>
      <c r="J666" s="37"/>
    </row>
    <row r="667" spans="2:10" x14ac:dyDescent="0.25">
      <c r="B667" s="37"/>
      <c r="C667" s="37"/>
      <c r="D667" s="37"/>
      <c r="E667" s="112"/>
      <c r="F667" s="37"/>
      <c r="G667" s="424"/>
      <c r="H667" s="424"/>
      <c r="I667" s="402"/>
      <c r="J667" s="37"/>
    </row>
    <row r="668" spans="2:10" x14ac:dyDescent="0.25">
      <c r="B668" s="37"/>
      <c r="C668" s="37"/>
      <c r="D668" s="37"/>
      <c r="E668" s="112"/>
      <c r="F668" s="37"/>
      <c r="G668" s="424"/>
      <c r="H668" s="424"/>
      <c r="I668" s="402"/>
      <c r="J668" s="37"/>
    </row>
    <row r="669" spans="2:10" x14ac:dyDescent="0.25">
      <c r="B669" s="37"/>
      <c r="C669" s="37"/>
      <c r="D669" s="37"/>
      <c r="E669" s="112"/>
      <c r="F669" s="37"/>
      <c r="G669" s="424"/>
      <c r="H669" s="424"/>
      <c r="I669" s="402"/>
      <c r="J669" s="37"/>
    </row>
    <row r="670" spans="2:10" x14ac:dyDescent="0.25">
      <c r="B670" s="37"/>
      <c r="C670" s="37"/>
      <c r="D670" s="37"/>
      <c r="E670" s="112"/>
      <c r="F670" s="37"/>
      <c r="G670" s="424"/>
      <c r="H670" s="424"/>
      <c r="I670" s="402"/>
      <c r="J670" s="37"/>
    </row>
    <row r="671" spans="2:10" x14ac:dyDescent="0.25">
      <c r="B671" s="37"/>
      <c r="C671" s="37"/>
      <c r="D671" s="37"/>
      <c r="E671" s="112"/>
      <c r="F671" s="37"/>
      <c r="G671" s="424"/>
      <c r="H671" s="424"/>
      <c r="I671" s="402"/>
      <c r="J671" s="37"/>
    </row>
    <row r="672" spans="2:10" x14ac:dyDescent="0.25">
      <c r="B672" s="37"/>
      <c r="C672" s="37"/>
      <c r="D672" s="37"/>
      <c r="E672" s="112"/>
      <c r="F672" s="37"/>
      <c r="G672" s="424"/>
      <c r="H672" s="424"/>
      <c r="I672" s="402"/>
      <c r="J672" s="37"/>
    </row>
    <row r="673" spans="2:10" x14ac:dyDescent="0.25">
      <c r="B673" s="37"/>
      <c r="C673" s="37"/>
      <c r="D673" s="37"/>
      <c r="E673" s="112"/>
      <c r="F673" s="37"/>
      <c r="G673" s="424"/>
      <c r="H673" s="424"/>
      <c r="I673" s="402"/>
      <c r="J673" s="37"/>
    </row>
    <row r="674" spans="2:10" x14ac:dyDescent="0.25">
      <c r="B674" s="37"/>
      <c r="C674" s="37"/>
      <c r="D674" s="37"/>
      <c r="E674" s="112"/>
      <c r="F674" s="37"/>
      <c r="G674" s="424"/>
      <c r="H674" s="424"/>
      <c r="I674" s="402"/>
      <c r="J674" s="37"/>
    </row>
    <row r="675" spans="2:10" x14ac:dyDescent="0.25">
      <c r="B675" s="37"/>
      <c r="C675" s="37"/>
      <c r="D675" s="37"/>
      <c r="E675" s="112"/>
      <c r="F675" s="37"/>
      <c r="G675" s="424"/>
      <c r="H675" s="424"/>
      <c r="I675" s="402"/>
      <c r="J675" s="37"/>
    </row>
    <row r="676" spans="2:10" x14ac:dyDescent="0.25">
      <c r="B676" s="37"/>
      <c r="C676" s="37"/>
      <c r="D676" s="37"/>
      <c r="E676" s="112"/>
      <c r="F676" s="37"/>
      <c r="G676" s="424"/>
      <c r="H676" s="424"/>
      <c r="I676" s="402"/>
      <c r="J676" s="37"/>
    </row>
    <row r="677" spans="2:10" x14ac:dyDescent="0.25">
      <c r="B677" s="37"/>
      <c r="C677" s="37"/>
      <c r="D677" s="37"/>
      <c r="E677" s="112"/>
      <c r="F677" s="37"/>
      <c r="G677" s="424"/>
      <c r="H677" s="424"/>
      <c r="I677" s="402"/>
      <c r="J677" s="37"/>
    </row>
    <row r="678" spans="2:10" x14ac:dyDescent="0.25">
      <c r="B678" s="37"/>
      <c r="C678" s="37"/>
      <c r="D678" s="37"/>
      <c r="E678" s="112"/>
      <c r="F678" s="37"/>
      <c r="G678" s="424"/>
      <c r="H678" s="424"/>
      <c r="I678" s="402"/>
      <c r="J678" s="37"/>
    </row>
    <row r="679" spans="2:10" x14ac:dyDescent="0.25">
      <c r="B679" s="37"/>
      <c r="C679" s="37"/>
      <c r="D679" s="37"/>
      <c r="E679" s="112"/>
      <c r="F679" s="37"/>
      <c r="G679" s="424"/>
      <c r="H679" s="424"/>
      <c r="I679" s="402"/>
      <c r="J679" s="37"/>
    </row>
    <row r="680" spans="2:10" x14ac:dyDescent="0.25">
      <c r="B680" s="37"/>
      <c r="C680" s="37"/>
      <c r="D680" s="37"/>
      <c r="E680" s="112"/>
      <c r="F680" s="37"/>
      <c r="G680" s="424"/>
      <c r="H680" s="424"/>
      <c r="I680" s="402"/>
      <c r="J680" s="37"/>
    </row>
    <row r="681" spans="2:10" x14ac:dyDescent="0.25">
      <c r="B681" s="37"/>
      <c r="C681" s="37"/>
      <c r="D681" s="37"/>
      <c r="E681" s="112"/>
      <c r="F681" s="37"/>
      <c r="G681" s="424"/>
      <c r="H681" s="424"/>
      <c r="I681" s="402"/>
      <c r="J681" s="37"/>
    </row>
    <row r="682" spans="2:10" x14ac:dyDescent="0.25">
      <c r="B682" s="37"/>
      <c r="C682" s="37"/>
      <c r="D682" s="37"/>
      <c r="E682" s="112"/>
      <c r="F682" s="37"/>
      <c r="G682" s="424"/>
      <c r="H682" s="424"/>
      <c r="I682" s="402"/>
      <c r="J682" s="37"/>
    </row>
    <row r="683" spans="2:10" x14ac:dyDescent="0.25">
      <c r="B683" s="37"/>
      <c r="C683" s="37"/>
      <c r="D683" s="37"/>
      <c r="E683" s="112"/>
      <c r="F683" s="37"/>
      <c r="G683" s="424"/>
      <c r="H683" s="424"/>
      <c r="I683" s="402"/>
      <c r="J683" s="37"/>
    </row>
    <row r="684" spans="2:10" x14ac:dyDescent="0.25">
      <c r="B684" s="37"/>
      <c r="C684" s="37"/>
      <c r="D684" s="37"/>
      <c r="E684" s="112"/>
      <c r="F684" s="37"/>
      <c r="G684" s="424"/>
      <c r="H684" s="424"/>
      <c r="I684" s="402"/>
      <c r="J684" s="37"/>
    </row>
    <row r="685" spans="2:10" x14ac:dyDescent="0.25">
      <c r="B685" s="37"/>
      <c r="C685" s="37"/>
      <c r="D685" s="37"/>
      <c r="E685" s="112"/>
      <c r="F685" s="37"/>
      <c r="G685" s="424"/>
      <c r="H685" s="424"/>
      <c r="I685" s="402"/>
      <c r="J685" s="37"/>
    </row>
    <row r="686" spans="2:10" x14ac:dyDescent="0.25">
      <c r="B686" s="37"/>
      <c r="C686" s="37"/>
      <c r="D686" s="37"/>
      <c r="E686" s="112"/>
      <c r="F686" s="37"/>
      <c r="G686" s="424"/>
      <c r="H686" s="424"/>
      <c r="I686" s="402"/>
      <c r="J686" s="37"/>
    </row>
    <row r="687" spans="2:10" x14ac:dyDescent="0.25">
      <c r="B687" s="37"/>
      <c r="C687" s="37"/>
      <c r="D687" s="37"/>
      <c r="E687" s="112"/>
      <c r="F687" s="37"/>
      <c r="G687" s="424"/>
      <c r="H687" s="424"/>
      <c r="I687" s="402"/>
      <c r="J687" s="37"/>
    </row>
    <row r="688" spans="2:10" x14ac:dyDescent="0.25">
      <c r="B688" s="37"/>
      <c r="C688" s="37"/>
      <c r="D688" s="37"/>
      <c r="E688" s="112"/>
      <c r="F688" s="37"/>
      <c r="G688" s="424"/>
      <c r="H688" s="424"/>
      <c r="I688" s="402"/>
      <c r="J688" s="37"/>
    </row>
    <row r="689" spans="2:10" x14ac:dyDescent="0.25">
      <c r="B689" s="37"/>
      <c r="C689" s="37"/>
      <c r="D689" s="37"/>
      <c r="E689" s="112"/>
      <c r="F689" s="37"/>
      <c r="G689" s="424"/>
      <c r="H689" s="424"/>
      <c r="I689" s="402"/>
      <c r="J689" s="37"/>
    </row>
    <row r="690" spans="2:10" x14ac:dyDescent="0.25">
      <c r="B690" s="37"/>
      <c r="C690" s="37"/>
      <c r="D690" s="37"/>
      <c r="E690" s="112"/>
      <c r="F690" s="37"/>
      <c r="G690" s="424"/>
      <c r="H690" s="424"/>
      <c r="I690" s="402"/>
      <c r="J690" s="37"/>
    </row>
    <row r="691" spans="2:10" x14ac:dyDescent="0.25">
      <c r="B691" s="37"/>
      <c r="C691" s="37"/>
      <c r="D691" s="37"/>
      <c r="E691" s="112"/>
      <c r="F691" s="37"/>
      <c r="G691" s="424"/>
      <c r="H691" s="424"/>
      <c r="I691" s="402"/>
      <c r="J691" s="37"/>
    </row>
    <row r="692" spans="2:10" x14ac:dyDescent="0.25">
      <c r="B692" s="37"/>
      <c r="C692" s="37"/>
      <c r="D692" s="37"/>
      <c r="E692" s="112"/>
      <c r="F692" s="37"/>
      <c r="G692" s="424"/>
      <c r="H692" s="424"/>
      <c r="I692" s="402"/>
      <c r="J692" s="37"/>
    </row>
    <row r="693" spans="2:10" x14ac:dyDescent="0.25">
      <c r="B693" s="37"/>
      <c r="C693" s="37"/>
      <c r="D693" s="37"/>
      <c r="E693" s="112"/>
      <c r="F693" s="37"/>
      <c r="G693" s="424"/>
      <c r="H693" s="424"/>
      <c r="I693" s="402"/>
      <c r="J693" s="37"/>
    </row>
    <row r="694" spans="2:10" x14ac:dyDescent="0.25">
      <c r="B694" s="37"/>
      <c r="C694" s="37"/>
      <c r="D694" s="37"/>
      <c r="E694" s="112"/>
      <c r="F694" s="37"/>
      <c r="G694" s="424"/>
      <c r="H694" s="424"/>
      <c r="I694" s="402"/>
      <c r="J694" s="37"/>
    </row>
    <row r="695" spans="2:10" x14ac:dyDescent="0.25">
      <c r="B695" s="37"/>
      <c r="C695" s="37"/>
      <c r="D695" s="37"/>
      <c r="E695" s="112"/>
      <c r="F695" s="37"/>
      <c r="G695" s="424"/>
      <c r="H695" s="424"/>
      <c r="I695" s="402"/>
      <c r="J695" s="37"/>
    </row>
    <row r="696" spans="2:10" x14ac:dyDescent="0.25">
      <c r="B696" s="37"/>
      <c r="C696" s="37"/>
      <c r="D696" s="37"/>
      <c r="E696" s="112"/>
      <c r="F696" s="37"/>
      <c r="G696" s="424"/>
      <c r="H696" s="424"/>
      <c r="I696" s="402"/>
      <c r="J696" s="37"/>
    </row>
    <row r="697" spans="2:10" x14ac:dyDescent="0.25">
      <c r="B697" s="37"/>
      <c r="C697" s="37"/>
      <c r="D697" s="37"/>
      <c r="E697" s="112"/>
      <c r="F697" s="37"/>
      <c r="G697" s="424"/>
      <c r="H697" s="424"/>
      <c r="I697" s="402"/>
      <c r="J697" s="37"/>
    </row>
    <row r="698" spans="2:10" x14ac:dyDescent="0.25">
      <c r="B698" s="37"/>
      <c r="C698" s="37"/>
      <c r="D698" s="37"/>
      <c r="E698" s="112"/>
      <c r="F698" s="37"/>
      <c r="G698" s="424"/>
      <c r="H698" s="424"/>
      <c r="I698" s="402"/>
      <c r="J698" s="37"/>
    </row>
    <row r="699" spans="2:10" x14ac:dyDescent="0.25">
      <c r="B699" s="37"/>
      <c r="C699" s="37"/>
      <c r="D699" s="37"/>
      <c r="E699" s="112"/>
      <c r="F699" s="37"/>
      <c r="G699" s="424"/>
      <c r="H699" s="424"/>
      <c r="I699" s="402"/>
      <c r="J699" s="37"/>
    </row>
    <row r="700" spans="2:10" x14ac:dyDescent="0.25">
      <c r="B700" s="37"/>
      <c r="C700" s="37"/>
      <c r="D700" s="37"/>
      <c r="E700" s="112"/>
      <c r="F700" s="37"/>
      <c r="G700" s="424"/>
      <c r="H700" s="424"/>
      <c r="I700" s="402"/>
      <c r="J700" s="37"/>
    </row>
    <row r="701" spans="2:10" x14ac:dyDescent="0.25">
      <c r="B701" s="37"/>
      <c r="C701" s="37"/>
      <c r="D701" s="37"/>
      <c r="E701" s="112"/>
      <c r="F701" s="37"/>
      <c r="G701" s="424"/>
      <c r="H701" s="424"/>
      <c r="I701" s="402"/>
      <c r="J701" s="37"/>
    </row>
    <row r="702" spans="2:10" x14ac:dyDescent="0.25">
      <c r="B702" s="37"/>
      <c r="C702" s="37"/>
      <c r="D702" s="37"/>
      <c r="E702" s="112"/>
      <c r="F702" s="37"/>
      <c r="G702" s="424"/>
      <c r="H702" s="424"/>
      <c r="I702" s="402"/>
      <c r="J702" s="37"/>
    </row>
    <row r="703" spans="2:10" x14ac:dyDescent="0.25">
      <c r="B703" s="37"/>
      <c r="C703" s="37"/>
      <c r="D703" s="37"/>
      <c r="E703" s="112"/>
      <c r="F703" s="37"/>
      <c r="G703" s="424"/>
      <c r="H703" s="424"/>
      <c r="I703" s="402"/>
      <c r="J703" s="37"/>
    </row>
    <row r="704" spans="2:10" x14ac:dyDescent="0.25">
      <c r="B704" s="37"/>
      <c r="C704" s="37"/>
      <c r="D704" s="37"/>
      <c r="E704" s="112"/>
      <c r="F704" s="37"/>
      <c r="G704" s="424"/>
      <c r="H704" s="424"/>
      <c r="I704" s="402"/>
      <c r="J704" s="37"/>
    </row>
    <row r="705" spans="2:10" x14ac:dyDescent="0.25">
      <c r="B705" s="37"/>
      <c r="C705" s="37"/>
      <c r="D705" s="37"/>
      <c r="E705" s="112"/>
      <c r="F705" s="37"/>
      <c r="G705" s="424"/>
      <c r="H705" s="424"/>
      <c r="I705" s="402"/>
      <c r="J705" s="37"/>
    </row>
    <row r="706" spans="2:10" x14ac:dyDescent="0.25">
      <c r="B706" s="37"/>
      <c r="C706" s="37"/>
      <c r="D706" s="37"/>
      <c r="E706" s="112"/>
      <c r="F706" s="37"/>
      <c r="G706" s="424"/>
      <c r="H706" s="424"/>
      <c r="I706" s="402"/>
      <c r="J706" s="37"/>
    </row>
    <row r="707" spans="2:10" x14ac:dyDescent="0.25">
      <c r="B707" s="37"/>
      <c r="C707" s="37"/>
      <c r="D707" s="37"/>
      <c r="E707" s="112"/>
      <c r="F707" s="37"/>
      <c r="G707" s="424"/>
      <c r="H707" s="424"/>
      <c r="I707" s="402"/>
      <c r="J707" s="37"/>
    </row>
    <row r="708" spans="2:10" x14ac:dyDescent="0.25">
      <c r="B708" s="37"/>
      <c r="C708" s="37"/>
      <c r="D708" s="37"/>
      <c r="E708" s="112"/>
      <c r="F708" s="37"/>
      <c r="G708" s="424"/>
      <c r="H708" s="424"/>
      <c r="I708" s="402"/>
      <c r="J708" s="37"/>
    </row>
    <row r="709" spans="2:10" x14ac:dyDescent="0.25">
      <c r="B709" s="37"/>
      <c r="C709" s="37"/>
      <c r="D709" s="37"/>
      <c r="E709" s="112"/>
      <c r="F709" s="37"/>
      <c r="G709" s="424"/>
      <c r="H709" s="424"/>
      <c r="I709" s="402"/>
      <c r="J709" s="37"/>
    </row>
    <row r="710" spans="2:10" x14ac:dyDescent="0.25">
      <c r="B710" s="37"/>
      <c r="C710" s="37"/>
      <c r="D710" s="37"/>
      <c r="E710" s="112"/>
      <c r="F710" s="37"/>
      <c r="G710" s="424"/>
      <c r="H710" s="424"/>
      <c r="I710" s="402"/>
      <c r="J710" s="37"/>
    </row>
    <row r="711" spans="2:10" x14ac:dyDescent="0.25">
      <c r="B711" s="37"/>
      <c r="C711" s="37"/>
      <c r="D711" s="37"/>
      <c r="E711" s="112"/>
      <c r="F711" s="37"/>
      <c r="G711" s="424"/>
      <c r="H711" s="424"/>
      <c r="I711" s="402"/>
      <c r="J711" s="37"/>
    </row>
    <row r="712" spans="2:10" x14ac:dyDescent="0.25">
      <c r="B712" s="37"/>
      <c r="C712" s="37"/>
      <c r="D712" s="37"/>
      <c r="E712" s="112"/>
      <c r="F712" s="37"/>
      <c r="G712" s="424"/>
      <c r="H712" s="424"/>
      <c r="I712" s="402"/>
      <c r="J712" s="37"/>
    </row>
    <row r="713" spans="2:10" x14ac:dyDescent="0.25">
      <c r="B713" s="37"/>
      <c r="C713" s="37"/>
      <c r="D713" s="37"/>
      <c r="E713" s="112"/>
      <c r="F713" s="37"/>
      <c r="G713" s="424"/>
      <c r="H713" s="424"/>
      <c r="I713" s="402"/>
      <c r="J713" s="37"/>
    </row>
    <row r="714" spans="2:10" x14ac:dyDescent="0.25">
      <c r="B714" s="37"/>
      <c r="C714" s="37"/>
      <c r="D714" s="37"/>
      <c r="E714" s="112"/>
      <c r="F714" s="37"/>
      <c r="G714" s="424"/>
      <c r="H714" s="424"/>
      <c r="I714" s="402"/>
      <c r="J714" s="37"/>
    </row>
    <row r="715" spans="2:10" x14ac:dyDescent="0.25">
      <c r="B715" s="37"/>
      <c r="C715" s="37"/>
      <c r="D715" s="37"/>
      <c r="E715" s="112"/>
      <c r="F715" s="37"/>
      <c r="G715" s="424"/>
      <c r="H715" s="424"/>
      <c r="I715" s="402"/>
      <c r="J715" s="37"/>
    </row>
    <row r="716" spans="2:10" x14ac:dyDescent="0.25">
      <c r="B716" s="37"/>
      <c r="C716" s="37"/>
      <c r="D716" s="37"/>
      <c r="E716" s="112"/>
      <c r="F716" s="37"/>
      <c r="G716" s="424"/>
      <c r="H716" s="424"/>
      <c r="I716" s="402"/>
      <c r="J716" s="37"/>
    </row>
    <row r="717" spans="2:10" x14ac:dyDescent="0.25">
      <c r="B717" s="37"/>
      <c r="C717" s="37"/>
      <c r="D717" s="37"/>
      <c r="E717" s="112"/>
      <c r="F717" s="37"/>
      <c r="G717" s="424"/>
      <c r="H717" s="424"/>
      <c r="I717" s="402"/>
      <c r="J717" s="37"/>
    </row>
    <row r="718" spans="2:10" x14ac:dyDescent="0.25">
      <c r="B718" s="37"/>
      <c r="C718" s="37"/>
      <c r="D718" s="37"/>
      <c r="E718" s="112"/>
      <c r="F718" s="37"/>
      <c r="G718" s="424"/>
      <c r="H718" s="424"/>
      <c r="I718" s="402"/>
      <c r="J718" s="37"/>
    </row>
    <row r="719" spans="2:10" x14ac:dyDescent="0.25">
      <c r="B719" s="37"/>
      <c r="C719" s="37"/>
      <c r="D719" s="37"/>
      <c r="E719" s="112"/>
      <c r="F719" s="37"/>
      <c r="G719" s="424"/>
      <c r="H719" s="424"/>
      <c r="I719" s="402"/>
      <c r="J719" s="37"/>
    </row>
    <row r="720" spans="2:10" x14ac:dyDescent="0.25">
      <c r="B720" s="37"/>
      <c r="C720" s="37"/>
      <c r="D720" s="37"/>
      <c r="E720" s="112"/>
      <c r="F720" s="37"/>
      <c r="G720" s="424"/>
      <c r="H720" s="424"/>
      <c r="I720" s="402"/>
      <c r="J720" s="37"/>
    </row>
    <row r="721" spans="2:10" x14ac:dyDescent="0.25">
      <c r="B721" s="37"/>
      <c r="C721" s="37"/>
      <c r="D721" s="37"/>
      <c r="E721" s="112"/>
      <c r="F721" s="37"/>
      <c r="G721" s="424"/>
      <c r="H721" s="424"/>
      <c r="I721" s="402"/>
      <c r="J721" s="37"/>
    </row>
    <row r="722" spans="2:10" x14ac:dyDescent="0.25">
      <c r="B722" s="37"/>
      <c r="C722" s="37"/>
      <c r="D722" s="37"/>
      <c r="E722" s="112"/>
      <c r="F722" s="37"/>
      <c r="G722" s="424"/>
      <c r="H722" s="424"/>
      <c r="I722" s="402"/>
      <c r="J722" s="37"/>
    </row>
    <row r="723" spans="2:10" x14ac:dyDescent="0.25">
      <c r="B723" s="37"/>
      <c r="C723" s="37"/>
      <c r="D723" s="37"/>
      <c r="E723" s="112"/>
      <c r="F723" s="37"/>
      <c r="G723" s="424"/>
      <c r="H723" s="424"/>
      <c r="I723" s="402"/>
      <c r="J723" s="37"/>
    </row>
    <row r="724" spans="2:10" x14ac:dyDescent="0.25">
      <c r="B724" s="37"/>
      <c r="C724" s="37"/>
      <c r="D724" s="37"/>
      <c r="E724" s="112"/>
      <c r="F724" s="37"/>
      <c r="G724" s="424"/>
      <c r="H724" s="424"/>
      <c r="I724" s="402"/>
      <c r="J724" s="37"/>
    </row>
    <row r="725" spans="2:10" x14ac:dyDescent="0.25">
      <c r="B725" s="37"/>
      <c r="C725" s="37"/>
      <c r="D725" s="37"/>
      <c r="E725" s="112"/>
      <c r="F725" s="37"/>
      <c r="G725" s="424"/>
      <c r="H725" s="424"/>
      <c r="I725" s="402"/>
      <c r="J725" s="37"/>
    </row>
    <row r="726" spans="2:10" x14ac:dyDescent="0.25">
      <c r="B726" s="37"/>
      <c r="C726" s="37"/>
      <c r="D726" s="37"/>
      <c r="E726" s="112"/>
      <c r="F726" s="37"/>
      <c r="G726" s="424"/>
      <c r="H726" s="424"/>
      <c r="I726" s="402"/>
      <c r="J726" s="37"/>
    </row>
    <row r="727" spans="2:10" x14ac:dyDescent="0.25">
      <c r="B727" s="37"/>
      <c r="C727" s="37"/>
      <c r="D727" s="37"/>
      <c r="E727" s="112"/>
      <c r="F727" s="37"/>
      <c r="G727" s="424"/>
      <c r="H727" s="424"/>
      <c r="I727" s="402"/>
      <c r="J727" s="37"/>
    </row>
    <row r="728" spans="2:10" x14ac:dyDescent="0.25">
      <c r="B728" s="37"/>
      <c r="C728" s="37"/>
      <c r="D728" s="37"/>
      <c r="E728" s="112"/>
      <c r="F728" s="37"/>
      <c r="G728" s="424"/>
      <c r="H728" s="424"/>
      <c r="I728" s="402"/>
      <c r="J728" s="37"/>
    </row>
    <row r="729" spans="2:10" x14ac:dyDescent="0.25">
      <c r="B729" s="37"/>
      <c r="C729" s="37"/>
      <c r="D729" s="37"/>
      <c r="E729" s="112"/>
      <c r="F729" s="37"/>
      <c r="G729" s="424"/>
      <c r="H729" s="424"/>
      <c r="I729" s="402"/>
      <c r="J729" s="37"/>
    </row>
    <row r="730" spans="2:10" x14ac:dyDescent="0.25">
      <c r="B730" s="37"/>
      <c r="C730" s="37"/>
      <c r="D730" s="37"/>
      <c r="E730" s="112"/>
      <c r="F730" s="37"/>
      <c r="G730" s="424"/>
      <c r="H730" s="424"/>
      <c r="I730" s="402"/>
      <c r="J730" s="37"/>
    </row>
    <row r="731" spans="2:10" x14ac:dyDescent="0.25">
      <c r="B731" s="37"/>
      <c r="C731" s="37"/>
      <c r="D731" s="37"/>
      <c r="E731" s="112"/>
      <c r="F731" s="37"/>
      <c r="G731" s="424"/>
      <c r="H731" s="424"/>
      <c r="I731" s="402"/>
      <c r="J731" s="37"/>
    </row>
    <row r="732" spans="2:10" x14ac:dyDescent="0.25">
      <c r="B732" s="37"/>
      <c r="C732" s="37"/>
      <c r="D732" s="37"/>
      <c r="E732" s="112"/>
      <c r="F732" s="37"/>
      <c r="G732" s="424"/>
      <c r="H732" s="424"/>
      <c r="I732" s="402"/>
      <c r="J732" s="37"/>
    </row>
    <row r="733" spans="2:10" x14ac:dyDescent="0.25">
      <c r="B733" s="37"/>
      <c r="C733" s="37"/>
      <c r="D733" s="37"/>
      <c r="E733" s="112"/>
      <c r="F733" s="37"/>
      <c r="G733" s="424"/>
      <c r="H733" s="424"/>
      <c r="I733" s="402"/>
      <c r="J733" s="37"/>
    </row>
    <row r="734" spans="2:10" x14ac:dyDescent="0.25">
      <c r="B734" s="37"/>
      <c r="C734" s="37"/>
      <c r="D734" s="37"/>
      <c r="E734" s="112"/>
      <c r="F734" s="37"/>
      <c r="G734" s="424"/>
      <c r="H734" s="424"/>
      <c r="I734" s="402"/>
      <c r="J734" s="37"/>
    </row>
    <row r="735" spans="2:10" x14ac:dyDescent="0.25">
      <c r="B735" s="37"/>
      <c r="C735" s="37"/>
      <c r="D735" s="37"/>
      <c r="E735" s="112"/>
      <c r="F735" s="37"/>
      <c r="G735" s="424"/>
      <c r="H735" s="424"/>
      <c r="I735" s="402"/>
      <c r="J735" s="37"/>
    </row>
    <row r="736" spans="2:10" x14ac:dyDescent="0.25">
      <c r="B736" s="37"/>
      <c r="C736" s="37"/>
      <c r="D736" s="37"/>
      <c r="E736" s="112"/>
      <c r="F736" s="37"/>
      <c r="G736" s="424"/>
      <c r="H736" s="424"/>
      <c r="I736" s="402"/>
      <c r="J736" s="37"/>
    </row>
    <row r="737" spans="2:10" x14ac:dyDescent="0.25">
      <c r="B737" s="37"/>
      <c r="C737" s="37"/>
      <c r="D737" s="37"/>
      <c r="E737" s="112"/>
      <c r="F737" s="37"/>
      <c r="G737" s="424"/>
      <c r="H737" s="424"/>
      <c r="I737" s="402"/>
      <c r="J737" s="37"/>
    </row>
    <row r="738" spans="2:10" x14ac:dyDescent="0.25">
      <c r="B738" s="37"/>
      <c r="C738" s="37"/>
      <c r="D738" s="37"/>
      <c r="E738" s="112"/>
      <c r="F738" s="37"/>
      <c r="G738" s="424"/>
      <c r="H738" s="424"/>
      <c r="I738" s="402"/>
      <c r="J738" s="37"/>
    </row>
    <row r="739" spans="2:10" x14ac:dyDescent="0.25">
      <c r="B739" s="37"/>
      <c r="C739" s="37"/>
      <c r="D739" s="37"/>
      <c r="E739" s="112"/>
      <c r="F739" s="37"/>
      <c r="G739" s="424"/>
      <c r="H739" s="424"/>
      <c r="I739" s="402"/>
      <c r="J739" s="37"/>
    </row>
    <row r="740" spans="2:10" x14ac:dyDescent="0.25">
      <c r="B740" s="37"/>
      <c r="C740" s="37"/>
      <c r="D740" s="37"/>
      <c r="E740" s="112"/>
      <c r="F740" s="37"/>
      <c r="G740" s="424"/>
      <c r="H740" s="424"/>
      <c r="I740" s="402"/>
      <c r="J740" s="37"/>
    </row>
    <row r="741" spans="2:10" x14ac:dyDescent="0.25">
      <c r="B741" s="37"/>
      <c r="C741" s="37"/>
      <c r="D741" s="37"/>
      <c r="E741" s="112"/>
      <c r="F741" s="37"/>
      <c r="G741" s="424"/>
      <c r="H741" s="424"/>
      <c r="I741" s="402"/>
      <c r="J741" s="37"/>
    </row>
    <row r="742" spans="2:10" x14ac:dyDescent="0.25">
      <c r="B742" s="37"/>
      <c r="C742" s="37"/>
      <c r="D742" s="37"/>
      <c r="E742" s="112"/>
      <c r="F742" s="37"/>
      <c r="G742" s="424"/>
      <c r="H742" s="424"/>
      <c r="I742" s="402"/>
      <c r="J742" s="37"/>
    </row>
    <row r="743" spans="2:10" x14ac:dyDescent="0.25">
      <c r="B743" s="37"/>
      <c r="C743" s="37"/>
      <c r="D743" s="37"/>
      <c r="E743" s="112"/>
      <c r="F743" s="37"/>
      <c r="G743" s="424"/>
      <c r="H743" s="424"/>
      <c r="I743" s="402"/>
      <c r="J743" s="37"/>
    </row>
    <row r="744" spans="2:10" x14ac:dyDescent="0.25">
      <c r="B744" s="37"/>
      <c r="C744" s="37"/>
      <c r="D744" s="37"/>
      <c r="E744" s="112"/>
      <c r="F744" s="37"/>
      <c r="G744" s="424"/>
      <c r="H744" s="424"/>
      <c r="I744" s="402"/>
      <c r="J744" s="37"/>
    </row>
    <row r="745" spans="2:10" x14ac:dyDescent="0.25">
      <c r="B745" s="37"/>
      <c r="C745" s="37"/>
      <c r="D745" s="37"/>
      <c r="E745" s="112"/>
      <c r="F745" s="37"/>
      <c r="G745" s="424"/>
      <c r="H745" s="424"/>
      <c r="I745" s="402"/>
      <c r="J745" s="37"/>
    </row>
    <row r="746" spans="2:10" x14ac:dyDescent="0.25">
      <c r="B746" s="37"/>
      <c r="C746" s="37"/>
      <c r="D746" s="37"/>
      <c r="E746" s="112"/>
      <c r="F746" s="37"/>
      <c r="G746" s="424"/>
      <c r="H746" s="424"/>
      <c r="I746" s="402"/>
      <c r="J746" s="37"/>
    </row>
    <row r="747" spans="2:10" x14ac:dyDescent="0.25">
      <c r="B747" s="37"/>
      <c r="C747" s="37"/>
      <c r="D747" s="37"/>
      <c r="E747" s="112"/>
      <c r="F747" s="37"/>
      <c r="G747" s="424"/>
      <c r="H747" s="424"/>
      <c r="I747" s="402"/>
      <c r="J747" s="37"/>
    </row>
    <row r="748" spans="2:10" x14ac:dyDescent="0.25">
      <c r="B748" s="37"/>
      <c r="C748" s="37"/>
      <c r="D748" s="37"/>
      <c r="E748" s="112"/>
      <c r="F748" s="37"/>
      <c r="G748" s="424"/>
      <c r="H748" s="424"/>
      <c r="I748" s="402"/>
      <c r="J748" s="37"/>
    </row>
    <row r="749" spans="2:10" x14ac:dyDescent="0.25">
      <c r="B749" s="37"/>
      <c r="C749" s="37"/>
      <c r="D749" s="37"/>
      <c r="E749" s="112"/>
      <c r="F749" s="37"/>
      <c r="G749" s="424"/>
      <c r="H749" s="424"/>
      <c r="I749" s="402"/>
      <c r="J749" s="37"/>
    </row>
    <row r="750" spans="2:10" x14ac:dyDescent="0.25">
      <c r="B750" s="37"/>
      <c r="C750" s="37"/>
      <c r="D750" s="37"/>
      <c r="E750" s="112"/>
      <c r="F750" s="37"/>
      <c r="G750" s="424"/>
      <c r="H750" s="424"/>
      <c r="I750" s="402"/>
      <c r="J750" s="37"/>
    </row>
    <row r="751" spans="2:10" x14ac:dyDescent="0.25">
      <c r="B751" s="37"/>
      <c r="C751" s="37"/>
      <c r="D751" s="37"/>
      <c r="E751" s="112"/>
      <c r="F751" s="37"/>
      <c r="G751" s="424"/>
      <c r="H751" s="424"/>
      <c r="I751" s="402"/>
      <c r="J751" s="37"/>
    </row>
    <row r="752" spans="2:10" x14ac:dyDescent="0.25">
      <c r="B752" s="37"/>
      <c r="C752" s="37"/>
      <c r="D752" s="37"/>
      <c r="E752" s="112"/>
      <c r="F752" s="37"/>
      <c r="G752" s="424"/>
      <c r="H752" s="424"/>
      <c r="I752" s="402"/>
      <c r="J752" s="37"/>
    </row>
    <row r="753" spans="2:10" x14ac:dyDescent="0.25">
      <c r="B753" s="37"/>
      <c r="C753" s="37"/>
      <c r="D753" s="37"/>
      <c r="E753" s="112"/>
      <c r="F753" s="37"/>
      <c r="G753" s="424"/>
      <c r="H753" s="424"/>
      <c r="I753" s="402"/>
      <c r="J753" s="37"/>
    </row>
    <row r="754" spans="2:10" x14ac:dyDescent="0.25">
      <c r="B754" s="37"/>
      <c r="C754" s="37"/>
      <c r="D754" s="37"/>
      <c r="E754" s="112"/>
      <c r="F754" s="37"/>
      <c r="G754" s="424"/>
      <c r="H754" s="424"/>
      <c r="I754" s="402"/>
      <c r="J754" s="37"/>
    </row>
    <row r="755" spans="2:10" x14ac:dyDescent="0.25">
      <c r="B755" s="37"/>
      <c r="C755" s="37"/>
      <c r="D755" s="37"/>
      <c r="E755" s="112"/>
      <c r="F755" s="37"/>
      <c r="G755" s="424"/>
      <c r="H755" s="424"/>
      <c r="I755" s="402"/>
      <c r="J755" s="37"/>
    </row>
    <row r="756" spans="2:10" x14ac:dyDescent="0.25">
      <c r="B756" s="37"/>
      <c r="C756" s="37"/>
      <c r="D756" s="37"/>
      <c r="E756" s="112"/>
      <c r="F756" s="37"/>
      <c r="G756" s="424"/>
      <c r="H756" s="424"/>
      <c r="I756" s="402"/>
      <c r="J756" s="37"/>
    </row>
    <row r="757" spans="2:10" x14ac:dyDescent="0.25">
      <c r="B757" s="37"/>
      <c r="C757" s="37"/>
      <c r="D757" s="37"/>
      <c r="E757" s="112"/>
      <c r="F757" s="37"/>
      <c r="G757" s="424"/>
      <c r="H757" s="424"/>
      <c r="I757" s="402"/>
      <c r="J757" s="37"/>
    </row>
    <row r="758" spans="2:10" x14ac:dyDescent="0.25">
      <c r="B758" s="37"/>
      <c r="C758" s="37"/>
      <c r="D758" s="37"/>
      <c r="E758" s="112"/>
      <c r="F758" s="37"/>
      <c r="G758" s="424"/>
      <c r="H758" s="424"/>
      <c r="I758" s="402"/>
      <c r="J758" s="37"/>
    </row>
    <row r="759" spans="2:10" x14ac:dyDescent="0.25">
      <c r="B759" s="37"/>
      <c r="C759" s="37"/>
      <c r="D759" s="37"/>
      <c r="E759" s="112"/>
      <c r="F759" s="37"/>
      <c r="G759" s="424"/>
      <c r="H759" s="424"/>
      <c r="I759" s="402"/>
      <c r="J759" s="37"/>
    </row>
    <row r="760" spans="2:10" x14ac:dyDescent="0.25">
      <c r="B760" s="37"/>
      <c r="C760" s="37"/>
      <c r="D760" s="37"/>
      <c r="E760" s="112"/>
      <c r="F760" s="37"/>
      <c r="G760" s="424"/>
      <c r="H760" s="424"/>
      <c r="I760" s="402"/>
      <c r="J760" s="37"/>
    </row>
    <row r="761" spans="2:10" x14ac:dyDescent="0.25">
      <c r="B761" s="37"/>
      <c r="C761" s="37"/>
      <c r="D761" s="37"/>
      <c r="E761" s="112"/>
      <c r="F761" s="37"/>
      <c r="G761" s="424"/>
      <c r="H761" s="424"/>
      <c r="I761" s="402"/>
      <c r="J761" s="37"/>
    </row>
    <row r="762" spans="2:10" x14ac:dyDescent="0.25">
      <c r="B762" s="37"/>
      <c r="C762" s="37"/>
      <c r="D762" s="37"/>
      <c r="E762" s="112"/>
      <c r="F762" s="37"/>
      <c r="G762" s="424"/>
      <c r="H762" s="424"/>
      <c r="I762" s="402"/>
      <c r="J762" s="37"/>
    </row>
    <row r="763" spans="2:10" x14ac:dyDescent="0.25">
      <c r="B763" s="37"/>
      <c r="C763" s="37"/>
      <c r="D763" s="37"/>
      <c r="E763" s="112"/>
      <c r="F763" s="37"/>
      <c r="G763" s="424"/>
      <c r="H763" s="424"/>
      <c r="I763" s="402"/>
      <c r="J763" s="37"/>
    </row>
    <row r="764" spans="2:10" x14ac:dyDescent="0.25">
      <c r="B764" s="37"/>
      <c r="C764" s="37"/>
      <c r="D764" s="37"/>
      <c r="E764" s="112"/>
      <c r="F764" s="37"/>
      <c r="G764" s="424"/>
      <c r="H764" s="424"/>
      <c r="I764" s="402"/>
      <c r="J764" s="37"/>
    </row>
    <row r="765" spans="2:10" x14ac:dyDescent="0.25">
      <c r="B765" s="37"/>
      <c r="C765" s="37"/>
      <c r="D765" s="37"/>
      <c r="E765" s="112"/>
      <c r="F765" s="37"/>
      <c r="G765" s="424"/>
      <c r="H765" s="424"/>
      <c r="I765" s="402"/>
      <c r="J765" s="37"/>
    </row>
    <row r="766" spans="2:10" x14ac:dyDescent="0.25">
      <c r="B766" s="37"/>
      <c r="C766" s="37"/>
      <c r="D766" s="37"/>
      <c r="E766" s="112"/>
      <c r="F766" s="37"/>
      <c r="G766" s="424"/>
      <c r="H766" s="424"/>
      <c r="I766" s="402"/>
      <c r="J766" s="37"/>
    </row>
    <row r="767" spans="2:10" x14ac:dyDescent="0.25">
      <c r="B767" s="37"/>
      <c r="C767" s="37"/>
      <c r="D767" s="37"/>
      <c r="E767" s="112"/>
      <c r="F767" s="37"/>
      <c r="G767" s="424"/>
      <c r="H767" s="424"/>
      <c r="I767" s="402"/>
      <c r="J767" s="37"/>
    </row>
    <row r="768" spans="2:10" x14ac:dyDescent="0.25">
      <c r="B768" s="37"/>
      <c r="C768" s="37"/>
      <c r="D768" s="37"/>
      <c r="E768" s="112"/>
      <c r="F768" s="37"/>
      <c r="G768" s="424"/>
      <c r="H768" s="424"/>
      <c r="I768" s="402"/>
      <c r="J768" s="37"/>
    </row>
    <row r="769" spans="2:10" x14ac:dyDescent="0.25">
      <c r="B769" s="37"/>
      <c r="C769" s="37"/>
      <c r="D769" s="37"/>
      <c r="E769" s="112"/>
      <c r="F769" s="37"/>
      <c r="G769" s="424"/>
      <c r="H769" s="424"/>
      <c r="I769" s="402"/>
      <c r="J769" s="37"/>
    </row>
    <row r="770" spans="2:10" x14ac:dyDescent="0.25">
      <c r="B770" s="37"/>
      <c r="C770" s="37"/>
      <c r="D770" s="37"/>
      <c r="E770" s="112"/>
      <c r="F770" s="37"/>
      <c r="G770" s="424"/>
      <c r="H770" s="424"/>
      <c r="I770" s="402"/>
      <c r="J770" s="37"/>
    </row>
    <row r="771" spans="2:10" x14ac:dyDescent="0.25">
      <c r="B771" s="37"/>
      <c r="C771" s="37"/>
      <c r="D771" s="37"/>
      <c r="E771" s="112"/>
      <c r="F771" s="37"/>
      <c r="G771" s="424"/>
      <c r="H771" s="424"/>
      <c r="I771" s="402"/>
      <c r="J771" s="37"/>
    </row>
    <row r="772" spans="2:10" x14ac:dyDescent="0.25">
      <c r="B772" s="37"/>
      <c r="C772" s="37"/>
      <c r="D772" s="37"/>
      <c r="E772" s="112"/>
      <c r="F772" s="37"/>
      <c r="G772" s="424"/>
      <c r="H772" s="424"/>
      <c r="I772" s="402"/>
      <c r="J772" s="37"/>
    </row>
    <row r="773" spans="2:10" x14ac:dyDescent="0.25">
      <c r="B773" s="37"/>
      <c r="C773" s="37"/>
      <c r="D773" s="37"/>
      <c r="E773" s="112"/>
      <c r="F773" s="37"/>
      <c r="G773" s="424"/>
      <c r="H773" s="424"/>
      <c r="I773" s="402"/>
      <c r="J773" s="37"/>
    </row>
    <row r="774" spans="2:10" x14ac:dyDescent="0.25">
      <c r="B774" s="37"/>
      <c r="C774" s="37"/>
      <c r="D774" s="37"/>
      <c r="E774" s="112"/>
      <c r="F774" s="37"/>
      <c r="G774" s="424"/>
      <c r="H774" s="424"/>
      <c r="I774" s="402"/>
      <c r="J774" s="37"/>
    </row>
    <row r="775" spans="2:10" x14ac:dyDescent="0.25">
      <c r="B775" s="37"/>
      <c r="C775" s="37"/>
      <c r="D775" s="37"/>
      <c r="E775" s="112"/>
      <c r="F775" s="37"/>
      <c r="G775" s="424"/>
      <c r="H775" s="424"/>
      <c r="I775" s="402"/>
      <c r="J775" s="37"/>
    </row>
    <row r="776" spans="2:10" x14ac:dyDescent="0.25">
      <c r="B776" s="37"/>
      <c r="C776" s="37"/>
      <c r="D776" s="37"/>
      <c r="E776" s="112"/>
      <c r="F776" s="37"/>
      <c r="G776" s="424"/>
      <c r="H776" s="424"/>
      <c r="I776" s="402"/>
      <c r="J776" s="37"/>
    </row>
    <row r="777" spans="2:10" x14ac:dyDescent="0.25">
      <c r="B777" s="37"/>
      <c r="C777" s="37"/>
      <c r="D777" s="37"/>
      <c r="E777" s="112"/>
      <c r="F777" s="37"/>
      <c r="G777" s="424"/>
      <c r="H777" s="424"/>
      <c r="I777" s="402"/>
      <c r="J777" s="37"/>
    </row>
    <row r="778" spans="2:10" x14ac:dyDescent="0.25">
      <c r="B778" s="37"/>
      <c r="C778" s="37"/>
      <c r="D778" s="37"/>
      <c r="E778" s="112"/>
      <c r="F778" s="37"/>
      <c r="G778" s="424"/>
      <c r="H778" s="424"/>
      <c r="I778" s="402"/>
      <c r="J778" s="37"/>
    </row>
    <row r="779" spans="2:10" x14ac:dyDescent="0.25">
      <c r="B779" s="37"/>
      <c r="C779" s="37"/>
      <c r="D779" s="37"/>
      <c r="E779" s="112"/>
      <c r="F779" s="37"/>
      <c r="G779" s="424"/>
      <c r="H779" s="424"/>
      <c r="I779" s="402"/>
      <c r="J779" s="37"/>
    </row>
    <row r="780" spans="2:10" x14ac:dyDescent="0.25">
      <c r="B780" s="37"/>
      <c r="C780" s="37"/>
      <c r="D780" s="37"/>
      <c r="E780" s="112"/>
      <c r="F780" s="37"/>
      <c r="G780" s="424"/>
      <c r="H780" s="424"/>
      <c r="I780" s="402"/>
      <c r="J780" s="37"/>
    </row>
    <row r="781" spans="2:10" x14ac:dyDescent="0.25">
      <c r="B781" s="37"/>
      <c r="C781" s="37"/>
      <c r="D781" s="37"/>
      <c r="E781" s="112"/>
      <c r="F781" s="37"/>
      <c r="G781" s="424"/>
      <c r="H781" s="424"/>
      <c r="I781" s="402"/>
      <c r="J781" s="37"/>
    </row>
    <row r="782" spans="2:10" x14ac:dyDescent="0.25">
      <c r="B782" s="37"/>
      <c r="C782" s="37"/>
      <c r="D782" s="37"/>
      <c r="E782" s="112"/>
      <c r="F782" s="37"/>
      <c r="G782" s="424"/>
      <c r="H782" s="424"/>
      <c r="I782" s="402"/>
      <c r="J782" s="37"/>
    </row>
    <row r="783" spans="2:10" x14ac:dyDescent="0.25">
      <c r="B783" s="37"/>
      <c r="C783" s="37"/>
      <c r="D783" s="37"/>
      <c r="E783" s="112"/>
      <c r="F783" s="37"/>
      <c r="G783" s="424"/>
      <c r="H783" s="424"/>
      <c r="I783" s="402"/>
      <c r="J783" s="37"/>
    </row>
    <row r="784" spans="2:10" x14ac:dyDescent="0.25">
      <c r="B784" s="37"/>
      <c r="C784" s="37"/>
      <c r="D784" s="37"/>
      <c r="E784" s="112"/>
      <c r="F784" s="37"/>
      <c r="G784" s="424"/>
      <c r="H784" s="424"/>
      <c r="I784" s="402"/>
      <c r="J784" s="37"/>
    </row>
    <row r="785" spans="2:10" x14ac:dyDescent="0.25">
      <c r="B785" s="37"/>
      <c r="C785" s="37"/>
      <c r="D785" s="37"/>
      <c r="E785" s="112"/>
      <c r="F785" s="37"/>
      <c r="G785" s="424"/>
      <c r="H785" s="424"/>
      <c r="I785" s="402"/>
      <c r="J785" s="37"/>
    </row>
    <row r="786" spans="2:10" x14ac:dyDescent="0.25">
      <c r="B786" s="37"/>
      <c r="C786" s="37"/>
      <c r="D786" s="37"/>
      <c r="E786" s="112"/>
      <c r="F786" s="37"/>
      <c r="G786" s="424"/>
      <c r="H786" s="424"/>
      <c r="I786" s="402"/>
      <c r="J786" s="37"/>
    </row>
    <row r="787" spans="2:10" x14ac:dyDescent="0.25">
      <c r="B787" s="37"/>
      <c r="C787" s="37"/>
      <c r="D787" s="37"/>
      <c r="E787" s="112"/>
      <c r="F787" s="37"/>
      <c r="G787" s="424"/>
      <c r="H787" s="424"/>
      <c r="I787" s="402"/>
      <c r="J787" s="37"/>
    </row>
    <row r="788" spans="2:10" x14ac:dyDescent="0.25">
      <c r="B788" s="37"/>
      <c r="C788" s="37"/>
      <c r="D788" s="37"/>
      <c r="E788" s="112"/>
      <c r="F788" s="37"/>
      <c r="G788" s="424"/>
      <c r="H788" s="424"/>
      <c r="I788" s="402"/>
      <c r="J788" s="37"/>
    </row>
    <row r="789" spans="2:10" x14ac:dyDescent="0.25">
      <c r="B789" s="37"/>
      <c r="C789" s="37"/>
      <c r="D789" s="37"/>
      <c r="E789" s="112"/>
      <c r="F789" s="37"/>
      <c r="G789" s="424"/>
      <c r="H789" s="424"/>
      <c r="I789" s="402"/>
      <c r="J789" s="37"/>
    </row>
    <row r="790" spans="2:10" x14ac:dyDescent="0.25">
      <c r="B790" s="37"/>
      <c r="C790" s="37"/>
      <c r="D790" s="37"/>
      <c r="E790" s="112"/>
      <c r="F790" s="37"/>
      <c r="G790" s="424"/>
      <c r="H790" s="424"/>
      <c r="I790" s="402"/>
      <c r="J790" s="37"/>
    </row>
    <row r="791" spans="2:10" x14ac:dyDescent="0.25">
      <c r="B791" s="37"/>
      <c r="C791" s="37"/>
      <c r="D791" s="37"/>
      <c r="E791" s="112"/>
      <c r="F791" s="37"/>
      <c r="G791" s="424"/>
      <c r="H791" s="424"/>
      <c r="I791" s="402"/>
      <c r="J791" s="37"/>
    </row>
    <row r="792" spans="2:10" x14ac:dyDescent="0.25">
      <c r="B792" s="37"/>
      <c r="C792" s="37"/>
      <c r="D792" s="37"/>
      <c r="E792" s="112"/>
      <c r="F792" s="37"/>
      <c r="G792" s="424"/>
      <c r="H792" s="424"/>
      <c r="I792" s="402"/>
      <c r="J792" s="37"/>
    </row>
    <row r="793" spans="2:10" x14ac:dyDescent="0.25">
      <c r="B793" s="37"/>
      <c r="C793" s="37"/>
      <c r="D793" s="37"/>
      <c r="E793" s="112"/>
      <c r="F793" s="37"/>
      <c r="G793" s="424"/>
      <c r="H793" s="424"/>
      <c r="I793" s="402"/>
      <c r="J793" s="37"/>
    </row>
    <row r="794" spans="2:10" x14ac:dyDescent="0.25">
      <c r="B794" s="37"/>
      <c r="C794" s="37"/>
      <c r="D794" s="37"/>
      <c r="E794" s="112"/>
      <c r="F794" s="37"/>
      <c r="G794" s="424"/>
      <c r="H794" s="424"/>
      <c r="I794" s="402"/>
      <c r="J794" s="37"/>
    </row>
    <row r="795" spans="2:10" x14ac:dyDescent="0.25">
      <c r="B795" s="37"/>
      <c r="C795" s="37"/>
      <c r="D795" s="37"/>
      <c r="E795" s="112"/>
      <c r="F795" s="37"/>
      <c r="G795" s="424"/>
      <c r="H795" s="424"/>
      <c r="I795" s="402"/>
      <c r="J795" s="37"/>
    </row>
    <row r="796" spans="2:10" x14ac:dyDescent="0.25">
      <c r="B796" s="37"/>
      <c r="C796" s="37"/>
      <c r="D796" s="37"/>
      <c r="E796" s="112"/>
      <c r="F796" s="37"/>
      <c r="G796" s="424"/>
      <c r="H796" s="424"/>
      <c r="I796" s="402"/>
      <c r="J796" s="37"/>
    </row>
    <row r="797" spans="2:10" x14ac:dyDescent="0.25">
      <c r="B797" s="37"/>
      <c r="C797" s="37"/>
      <c r="D797" s="37"/>
      <c r="E797" s="112"/>
      <c r="F797" s="37"/>
      <c r="G797" s="424"/>
      <c r="H797" s="424"/>
      <c r="I797" s="402"/>
      <c r="J797" s="37"/>
    </row>
    <row r="798" spans="2:10" x14ac:dyDescent="0.25">
      <c r="B798" s="37"/>
      <c r="C798" s="37"/>
      <c r="D798" s="37"/>
      <c r="E798" s="112"/>
      <c r="F798" s="37"/>
      <c r="G798" s="424"/>
      <c r="H798" s="424"/>
      <c r="I798" s="402"/>
      <c r="J798" s="37"/>
    </row>
    <row r="799" spans="2:10" x14ac:dyDescent="0.25">
      <c r="B799" s="37"/>
      <c r="C799" s="37"/>
      <c r="D799" s="37"/>
      <c r="E799" s="112"/>
      <c r="F799" s="37"/>
      <c r="G799" s="424"/>
      <c r="H799" s="424"/>
      <c r="I799" s="402"/>
      <c r="J799" s="37"/>
    </row>
    <row r="800" spans="2:10" x14ac:dyDescent="0.25">
      <c r="B800" s="37"/>
      <c r="C800" s="37"/>
      <c r="D800" s="37"/>
      <c r="E800" s="112"/>
      <c r="F800" s="37"/>
      <c r="G800" s="424"/>
      <c r="H800" s="424"/>
      <c r="I800" s="402"/>
      <c r="J800" s="37"/>
    </row>
    <row r="801" spans="2:10" x14ac:dyDescent="0.25">
      <c r="B801" s="37"/>
      <c r="C801" s="37"/>
      <c r="D801" s="37"/>
      <c r="E801" s="112"/>
      <c r="F801" s="37"/>
      <c r="G801" s="424"/>
      <c r="H801" s="424"/>
      <c r="I801" s="402"/>
      <c r="J801" s="37"/>
    </row>
    <row r="802" spans="2:10" x14ac:dyDescent="0.25">
      <c r="B802" s="37"/>
      <c r="C802" s="37"/>
      <c r="D802" s="37"/>
      <c r="E802" s="112"/>
      <c r="F802" s="37"/>
      <c r="G802" s="424"/>
      <c r="H802" s="424"/>
      <c r="I802" s="402"/>
      <c r="J802" s="37"/>
    </row>
    <row r="803" spans="2:10" x14ac:dyDescent="0.25">
      <c r="B803" s="37"/>
      <c r="C803" s="37"/>
      <c r="D803" s="37"/>
      <c r="E803" s="112"/>
      <c r="F803" s="37"/>
      <c r="G803" s="424"/>
      <c r="H803" s="424"/>
      <c r="I803" s="402"/>
      <c r="J803" s="37"/>
    </row>
    <row r="804" spans="2:10" x14ac:dyDescent="0.25">
      <c r="B804" s="37"/>
      <c r="C804" s="37"/>
      <c r="D804" s="37"/>
      <c r="E804" s="112"/>
      <c r="F804" s="37"/>
      <c r="G804" s="424"/>
      <c r="H804" s="424"/>
      <c r="I804" s="402"/>
      <c r="J804" s="37"/>
    </row>
    <row r="805" spans="2:10" x14ac:dyDescent="0.25">
      <c r="B805" s="37"/>
      <c r="C805" s="37"/>
      <c r="D805" s="37"/>
      <c r="E805" s="112"/>
      <c r="F805" s="37"/>
      <c r="G805" s="424"/>
      <c r="H805" s="424"/>
      <c r="I805" s="402"/>
      <c r="J805" s="37"/>
    </row>
    <row r="806" spans="2:10" x14ac:dyDescent="0.25">
      <c r="B806" s="37"/>
      <c r="C806" s="37"/>
      <c r="D806" s="37"/>
      <c r="E806" s="112"/>
      <c r="F806" s="37"/>
      <c r="G806" s="424"/>
      <c r="H806" s="424"/>
      <c r="I806" s="402"/>
      <c r="J806" s="37"/>
    </row>
    <row r="807" spans="2:10" x14ac:dyDescent="0.25">
      <c r="B807" s="37"/>
      <c r="C807" s="37"/>
      <c r="D807" s="37"/>
      <c r="E807" s="112"/>
      <c r="F807" s="37"/>
      <c r="G807" s="424"/>
      <c r="H807" s="424"/>
      <c r="I807" s="402"/>
      <c r="J807" s="37"/>
    </row>
    <row r="808" spans="2:10" x14ac:dyDescent="0.25">
      <c r="B808" s="37"/>
      <c r="C808" s="37"/>
      <c r="D808" s="37"/>
      <c r="E808" s="112"/>
      <c r="F808" s="37"/>
      <c r="G808" s="424"/>
      <c r="H808" s="424"/>
      <c r="I808" s="402"/>
      <c r="J808" s="37"/>
    </row>
    <row r="809" spans="2:10" x14ac:dyDescent="0.25">
      <c r="B809" s="37"/>
      <c r="C809" s="37"/>
      <c r="D809" s="37"/>
      <c r="E809" s="112"/>
      <c r="F809" s="37"/>
      <c r="G809" s="424"/>
      <c r="H809" s="424"/>
      <c r="I809" s="402"/>
      <c r="J809" s="37"/>
    </row>
    <row r="810" spans="2:10" x14ac:dyDescent="0.25">
      <c r="B810" s="37"/>
      <c r="C810" s="37"/>
      <c r="D810" s="37"/>
      <c r="E810" s="112"/>
      <c r="F810" s="37"/>
      <c r="G810" s="424"/>
      <c r="H810" s="424"/>
      <c r="I810" s="402"/>
      <c r="J810" s="37"/>
    </row>
    <row r="811" spans="2:10" x14ac:dyDescent="0.25">
      <c r="B811" s="37"/>
      <c r="C811" s="37"/>
      <c r="D811" s="37"/>
      <c r="E811" s="112"/>
      <c r="F811" s="37"/>
      <c r="G811" s="424"/>
      <c r="H811" s="424"/>
      <c r="I811" s="402"/>
      <c r="J811" s="37"/>
    </row>
    <row r="812" spans="2:10" x14ac:dyDescent="0.25">
      <c r="B812" s="37"/>
      <c r="C812" s="37"/>
      <c r="D812" s="37"/>
      <c r="E812" s="112"/>
      <c r="F812" s="37"/>
      <c r="G812" s="424"/>
      <c r="H812" s="424"/>
      <c r="I812" s="402"/>
      <c r="J812" s="37"/>
    </row>
    <row r="813" spans="2:10" x14ac:dyDescent="0.25">
      <c r="B813" s="37"/>
      <c r="C813" s="37"/>
      <c r="D813" s="37"/>
      <c r="E813" s="112"/>
      <c r="F813" s="37"/>
      <c r="G813" s="424"/>
      <c r="H813" s="424"/>
      <c r="I813" s="402"/>
      <c r="J813" s="37"/>
    </row>
    <row r="814" spans="2:10" x14ac:dyDescent="0.25">
      <c r="B814" s="37"/>
      <c r="C814" s="37"/>
      <c r="D814" s="37"/>
      <c r="E814" s="112"/>
      <c r="F814" s="37"/>
      <c r="G814" s="424"/>
      <c r="H814" s="424"/>
      <c r="I814" s="402"/>
      <c r="J814" s="37"/>
    </row>
    <row r="815" spans="2:10" x14ac:dyDescent="0.25">
      <c r="B815" s="37"/>
      <c r="C815" s="37"/>
      <c r="D815" s="37"/>
      <c r="E815" s="112"/>
      <c r="F815" s="37"/>
      <c r="G815" s="424"/>
      <c r="H815" s="424"/>
      <c r="I815" s="402"/>
      <c r="J815" s="37"/>
    </row>
    <row r="816" spans="2:10" x14ac:dyDescent="0.25">
      <c r="B816" s="37"/>
      <c r="C816" s="37"/>
      <c r="D816" s="37"/>
      <c r="E816" s="112"/>
      <c r="F816" s="37"/>
      <c r="G816" s="424"/>
      <c r="H816" s="424"/>
      <c r="I816" s="402"/>
      <c r="J816" s="37"/>
    </row>
    <row r="817" spans="2:10" x14ac:dyDescent="0.25">
      <c r="B817" s="37"/>
      <c r="C817" s="37"/>
      <c r="D817" s="37"/>
      <c r="E817" s="112"/>
      <c r="F817" s="37"/>
      <c r="G817" s="424"/>
      <c r="H817" s="424"/>
      <c r="I817" s="402"/>
      <c r="J817" s="37"/>
    </row>
    <row r="818" spans="2:10" x14ac:dyDescent="0.25">
      <c r="B818" s="37"/>
      <c r="C818" s="37"/>
      <c r="D818" s="37"/>
      <c r="E818" s="112"/>
      <c r="F818" s="37"/>
      <c r="G818" s="424"/>
      <c r="H818" s="424"/>
      <c r="I818" s="402"/>
      <c r="J818" s="37"/>
    </row>
    <row r="819" spans="2:10" x14ac:dyDescent="0.25">
      <c r="B819" s="37"/>
      <c r="C819" s="37"/>
      <c r="D819" s="37"/>
      <c r="E819" s="112"/>
      <c r="F819" s="37"/>
      <c r="G819" s="424"/>
      <c r="H819" s="424"/>
      <c r="I819" s="402"/>
      <c r="J819" s="37"/>
    </row>
    <row r="820" spans="2:10" x14ac:dyDescent="0.25">
      <c r="B820" s="37"/>
      <c r="C820" s="37"/>
      <c r="D820" s="37"/>
      <c r="E820" s="112"/>
      <c r="F820" s="37"/>
      <c r="G820" s="424"/>
      <c r="H820" s="424"/>
      <c r="I820" s="402"/>
      <c r="J820" s="37"/>
    </row>
    <row r="821" spans="2:10" x14ac:dyDescent="0.25">
      <c r="B821" s="37"/>
      <c r="C821" s="37"/>
      <c r="D821" s="37"/>
      <c r="E821" s="112"/>
      <c r="F821" s="37"/>
      <c r="G821" s="424"/>
      <c r="H821" s="424"/>
      <c r="I821" s="402"/>
      <c r="J821" s="37"/>
    </row>
    <row r="822" spans="2:10" x14ac:dyDescent="0.25">
      <c r="B822" s="37"/>
      <c r="C822" s="37"/>
      <c r="D822" s="37"/>
      <c r="E822" s="112"/>
      <c r="F822" s="37"/>
      <c r="G822" s="424"/>
      <c r="H822" s="424"/>
      <c r="I822" s="402"/>
      <c r="J822" s="37"/>
    </row>
    <row r="823" spans="2:10" x14ac:dyDescent="0.25">
      <c r="B823" s="37"/>
      <c r="C823" s="37"/>
      <c r="D823" s="37"/>
      <c r="E823" s="112"/>
      <c r="F823" s="37"/>
      <c r="G823" s="424"/>
      <c r="H823" s="424"/>
      <c r="I823" s="402"/>
      <c r="J823" s="37"/>
    </row>
    <row r="824" spans="2:10" x14ac:dyDescent="0.25">
      <c r="B824" s="37"/>
      <c r="C824" s="37"/>
      <c r="D824" s="37"/>
      <c r="E824" s="112"/>
      <c r="F824" s="37"/>
      <c r="G824" s="424"/>
      <c r="H824" s="424"/>
      <c r="I824" s="402"/>
      <c r="J824" s="37"/>
    </row>
    <row r="825" spans="2:10" x14ac:dyDescent="0.25">
      <c r="B825" s="37"/>
      <c r="C825" s="37"/>
      <c r="D825" s="37"/>
      <c r="E825" s="112"/>
      <c r="F825" s="37"/>
      <c r="G825" s="424"/>
      <c r="H825" s="424"/>
      <c r="I825" s="402"/>
      <c r="J825" s="37"/>
    </row>
    <row r="826" spans="2:10" x14ac:dyDescent="0.25">
      <c r="B826" s="37"/>
      <c r="C826" s="37"/>
      <c r="D826" s="37"/>
      <c r="E826" s="112"/>
      <c r="F826" s="37"/>
      <c r="G826" s="424"/>
      <c r="H826" s="424"/>
      <c r="I826" s="402"/>
      <c r="J826" s="37"/>
    </row>
    <row r="827" spans="2:10" x14ac:dyDescent="0.25">
      <c r="B827" s="37"/>
      <c r="C827" s="37"/>
      <c r="D827" s="37"/>
      <c r="E827" s="112"/>
      <c r="F827" s="37"/>
      <c r="G827" s="424"/>
      <c r="H827" s="424"/>
      <c r="I827" s="402"/>
      <c r="J827" s="37"/>
    </row>
    <row r="828" spans="2:10" x14ac:dyDescent="0.25">
      <c r="B828" s="37"/>
      <c r="C828" s="37"/>
      <c r="D828" s="37"/>
      <c r="E828" s="112"/>
      <c r="F828" s="37"/>
      <c r="G828" s="424"/>
      <c r="H828" s="424"/>
      <c r="I828" s="402"/>
      <c r="J828" s="37"/>
    </row>
    <row r="829" spans="2:10" x14ac:dyDescent="0.25">
      <c r="B829" s="37"/>
      <c r="C829" s="37"/>
      <c r="D829" s="37"/>
      <c r="E829" s="112"/>
      <c r="F829" s="37"/>
      <c r="G829" s="424"/>
      <c r="H829" s="424"/>
      <c r="I829" s="402"/>
      <c r="J829" s="37"/>
    </row>
    <row r="830" spans="2:10" x14ac:dyDescent="0.25">
      <c r="B830" s="37"/>
      <c r="C830" s="37"/>
      <c r="D830" s="37"/>
      <c r="E830" s="112"/>
      <c r="F830" s="37"/>
      <c r="G830" s="424"/>
      <c r="H830" s="424"/>
      <c r="I830" s="402"/>
      <c r="J830" s="37"/>
    </row>
    <row r="831" spans="2:10" x14ac:dyDescent="0.25">
      <c r="B831" s="37"/>
      <c r="C831" s="37"/>
      <c r="D831" s="37"/>
      <c r="E831" s="112"/>
      <c r="F831" s="37"/>
      <c r="G831" s="424"/>
      <c r="H831" s="424"/>
      <c r="I831" s="402"/>
      <c r="J831" s="37"/>
    </row>
    <row r="832" spans="2:10" x14ac:dyDescent="0.25">
      <c r="B832" s="37"/>
      <c r="C832" s="37"/>
      <c r="D832" s="37"/>
      <c r="E832" s="112"/>
      <c r="F832" s="37"/>
      <c r="G832" s="424"/>
      <c r="H832" s="424"/>
      <c r="I832" s="402"/>
      <c r="J832" s="37"/>
    </row>
    <row r="833" spans="2:10" x14ac:dyDescent="0.25">
      <c r="B833" s="37"/>
      <c r="C833" s="37"/>
      <c r="D833" s="37"/>
      <c r="E833" s="112"/>
      <c r="F833" s="37"/>
      <c r="G833" s="424"/>
      <c r="H833" s="424"/>
      <c r="I833" s="402"/>
      <c r="J833" s="37"/>
    </row>
    <row r="834" spans="2:10" x14ac:dyDescent="0.25">
      <c r="B834" s="37"/>
      <c r="C834" s="37"/>
      <c r="D834" s="37"/>
      <c r="E834" s="112"/>
      <c r="F834" s="37"/>
      <c r="G834" s="424"/>
      <c r="H834" s="424"/>
      <c r="I834" s="402"/>
      <c r="J834" s="37"/>
    </row>
    <row r="835" spans="2:10" x14ac:dyDescent="0.25">
      <c r="B835" s="37"/>
      <c r="C835" s="37"/>
      <c r="D835" s="37"/>
      <c r="E835" s="112"/>
      <c r="F835" s="37"/>
      <c r="G835" s="424"/>
      <c r="H835" s="424"/>
      <c r="I835" s="402"/>
      <c r="J835" s="37"/>
    </row>
    <row r="836" spans="2:10" x14ac:dyDescent="0.25">
      <c r="B836" s="37"/>
      <c r="C836" s="37"/>
      <c r="D836" s="37"/>
      <c r="E836" s="112"/>
      <c r="F836" s="37"/>
      <c r="G836" s="424"/>
      <c r="H836" s="424"/>
      <c r="I836" s="402"/>
      <c r="J836" s="37"/>
    </row>
    <row r="837" spans="2:10" x14ac:dyDescent="0.25">
      <c r="B837" s="37"/>
      <c r="C837" s="37"/>
      <c r="D837" s="37"/>
      <c r="E837" s="112"/>
      <c r="F837" s="37"/>
      <c r="G837" s="424"/>
      <c r="H837" s="424"/>
      <c r="I837" s="402"/>
      <c r="J837" s="37"/>
    </row>
    <row r="838" spans="2:10" x14ac:dyDescent="0.25">
      <c r="B838" s="37"/>
      <c r="C838" s="37"/>
      <c r="D838" s="37"/>
      <c r="E838" s="112"/>
      <c r="F838" s="37"/>
      <c r="G838" s="424"/>
      <c r="H838" s="424"/>
      <c r="I838" s="402"/>
      <c r="J838" s="37"/>
    </row>
    <row r="839" spans="2:10" x14ac:dyDescent="0.25">
      <c r="B839" s="37"/>
      <c r="C839" s="37"/>
      <c r="D839" s="37"/>
      <c r="E839" s="112"/>
      <c r="F839" s="37"/>
      <c r="G839" s="424"/>
      <c r="H839" s="424"/>
      <c r="I839" s="402"/>
      <c r="J839" s="37"/>
    </row>
    <row r="840" spans="2:10" x14ac:dyDescent="0.25">
      <c r="B840" s="37"/>
      <c r="C840" s="37"/>
      <c r="D840" s="37"/>
      <c r="E840" s="112"/>
      <c r="F840" s="37"/>
      <c r="G840" s="424"/>
      <c r="H840" s="424"/>
      <c r="I840" s="402"/>
      <c r="J840" s="37"/>
    </row>
    <row r="841" spans="2:10" x14ac:dyDescent="0.25">
      <c r="B841" s="37"/>
      <c r="C841" s="37"/>
      <c r="D841" s="37"/>
      <c r="E841" s="112"/>
      <c r="F841" s="37"/>
      <c r="G841" s="424"/>
      <c r="H841" s="424"/>
      <c r="I841" s="402"/>
      <c r="J841" s="37"/>
    </row>
    <row r="842" spans="2:10" x14ac:dyDescent="0.25">
      <c r="B842" s="37"/>
      <c r="C842" s="37"/>
      <c r="D842" s="37"/>
      <c r="E842" s="112"/>
      <c r="F842" s="37"/>
      <c r="G842" s="424"/>
      <c r="H842" s="424"/>
      <c r="I842" s="402"/>
      <c r="J842" s="37"/>
    </row>
    <row r="843" spans="2:10" x14ac:dyDescent="0.25">
      <c r="B843" s="37"/>
      <c r="C843" s="37"/>
      <c r="D843" s="37"/>
      <c r="E843" s="112"/>
      <c r="F843" s="37"/>
      <c r="G843" s="424"/>
      <c r="H843" s="424"/>
      <c r="I843" s="402"/>
      <c r="J843" s="37"/>
    </row>
    <row r="844" spans="2:10" x14ac:dyDescent="0.25">
      <c r="B844" s="37"/>
      <c r="C844" s="37"/>
      <c r="D844" s="37"/>
      <c r="E844" s="112"/>
      <c r="F844" s="37"/>
      <c r="G844" s="424"/>
      <c r="H844" s="424"/>
      <c r="I844" s="402"/>
      <c r="J844" s="37"/>
    </row>
    <row r="845" spans="2:10" x14ac:dyDescent="0.25">
      <c r="B845" s="37"/>
      <c r="C845" s="37"/>
      <c r="D845" s="37"/>
      <c r="E845" s="112"/>
      <c r="F845" s="37"/>
      <c r="G845" s="424"/>
      <c r="H845" s="424"/>
      <c r="I845" s="402"/>
      <c r="J845" s="37"/>
    </row>
    <row r="846" spans="2:10" x14ac:dyDescent="0.25">
      <c r="B846" s="37"/>
      <c r="C846" s="37"/>
      <c r="D846" s="37"/>
      <c r="E846" s="112"/>
      <c r="F846" s="37"/>
      <c r="G846" s="424"/>
      <c r="H846" s="424"/>
      <c r="I846" s="402"/>
      <c r="J846" s="37"/>
    </row>
    <row r="847" spans="2:10" x14ac:dyDescent="0.25">
      <c r="B847" s="37"/>
      <c r="C847" s="37"/>
      <c r="D847" s="37"/>
      <c r="E847" s="112"/>
      <c r="F847" s="37"/>
      <c r="G847" s="424"/>
      <c r="H847" s="424"/>
      <c r="I847" s="402"/>
      <c r="J847" s="37"/>
    </row>
    <row r="848" spans="2:10" x14ac:dyDescent="0.25">
      <c r="B848" s="37"/>
      <c r="C848" s="37"/>
      <c r="D848" s="37"/>
      <c r="E848" s="112"/>
      <c r="F848" s="37"/>
      <c r="G848" s="424"/>
      <c r="H848" s="424"/>
      <c r="I848" s="402"/>
      <c r="J848" s="37"/>
    </row>
    <row r="849" spans="2:10" x14ac:dyDescent="0.25">
      <c r="B849" s="37"/>
      <c r="C849" s="37"/>
      <c r="D849" s="37"/>
      <c r="E849" s="112"/>
      <c r="F849" s="37"/>
      <c r="G849" s="424"/>
      <c r="H849" s="424"/>
      <c r="I849" s="402"/>
      <c r="J849" s="37"/>
    </row>
    <row r="850" spans="2:10" x14ac:dyDescent="0.25">
      <c r="B850" s="37"/>
      <c r="C850" s="37"/>
      <c r="D850" s="37"/>
      <c r="E850" s="112"/>
      <c r="F850" s="37"/>
      <c r="G850" s="424"/>
      <c r="H850" s="424"/>
      <c r="I850" s="402"/>
      <c r="J850" s="37"/>
    </row>
    <row r="851" spans="2:10" x14ac:dyDescent="0.25">
      <c r="B851" s="37"/>
      <c r="C851" s="37"/>
      <c r="D851" s="37"/>
      <c r="E851" s="112"/>
      <c r="F851" s="37"/>
      <c r="G851" s="424"/>
      <c r="H851" s="424"/>
      <c r="I851" s="402"/>
      <c r="J851" s="37"/>
    </row>
    <row r="852" spans="2:10" x14ac:dyDescent="0.25">
      <c r="B852" s="37"/>
      <c r="C852" s="37"/>
      <c r="D852" s="37"/>
      <c r="E852" s="112"/>
      <c r="F852" s="37"/>
      <c r="G852" s="424"/>
      <c r="H852" s="424"/>
      <c r="I852" s="402"/>
      <c r="J852" s="37"/>
    </row>
    <row r="853" spans="2:10" x14ac:dyDescent="0.25">
      <c r="B853" s="37"/>
      <c r="C853" s="37"/>
      <c r="D853" s="37"/>
      <c r="E853" s="112"/>
      <c r="F853" s="37"/>
      <c r="G853" s="424"/>
      <c r="H853" s="424"/>
      <c r="I853" s="402"/>
      <c r="J853" s="37"/>
    </row>
    <row r="854" spans="2:10" x14ac:dyDescent="0.25">
      <c r="B854" s="37"/>
      <c r="C854" s="37"/>
      <c r="D854" s="37"/>
      <c r="E854" s="112"/>
      <c r="F854" s="37"/>
      <c r="G854" s="424"/>
      <c r="H854" s="424"/>
      <c r="I854" s="402"/>
      <c r="J854" s="37"/>
    </row>
    <row r="855" spans="2:10" x14ac:dyDescent="0.25">
      <c r="B855" s="37"/>
      <c r="C855" s="37"/>
      <c r="D855" s="37"/>
      <c r="E855" s="112"/>
      <c r="F855" s="37"/>
      <c r="G855" s="424"/>
      <c r="H855" s="424"/>
      <c r="I855" s="402"/>
      <c r="J855" s="37"/>
    </row>
    <row r="856" spans="2:10" x14ac:dyDescent="0.25">
      <c r="B856" s="37"/>
      <c r="C856" s="37"/>
      <c r="D856" s="37"/>
      <c r="E856" s="112"/>
      <c r="F856" s="37"/>
      <c r="G856" s="424"/>
      <c r="H856" s="424"/>
      <c r="I856" s="402"/>
      <c r="J856" s="37"/>
    </row>
    <row r="857" spans="2:10" x14ac:dyDescent="0.25">
      <c r="B857" s="37"/>
      <c r="C857" s="37"/>
      <c r="D857" s="37"/>
      <c r="E857" s="112"/>
      <c r="F857" s="37"/>
      <c r="G857" s="424"/>
      <c r="H857" s="424"/>
      <c r="I857" s="402"/>
      <c r="J857" s="37"/>
    </row>
    <row r="858" spans="2:10" x14ac:dyDescent="0.25">
      <c r="B858" s="37"/>
      <c r="C858" s="37"/>
      <c r="D858" s="37"/>
      <c r="E858" s="112"/>
      <c r="F858" s="37"/>
      <c r="G858" s="424"/>
      <c r="H858" s="424"/>
      <c r="I858" s="402"/>
      <c r="J858" s="37"/>
    </row>
    <row r="859" spans="2:10" x14ac:dyDescent="0.25">
      <c r="B859" s="37"/>
      <c r="C859" s="37"/>
      <c r="D859" s="37"/>
      <c r="E859" s="112"/>
      <c r="F859" s="37"/>
      <c r="G859" s="424"/>
      <c r="H859" s="424"/>
      <c r="I859" s="402"/>
      <c r="J859" s="37"/>
    </row>
    <row r="860" spans="2:10" x14ac:dyDescent="0.25">
      <c r="B860" s="37"/>
      <c r="C860" s="37"/>
      <c r="D860" s="37"/>
      <c r="E860" s="112"/>
      <c r="F860" s="37"/>
      <c r="G860" s="424"/>
      <c r="H860" s="424"/>
      <c r="I860" s="402"/>
      <c r="J860" s="37"/>
    </row>
    <row r="861" spans="2:10" x14ac:dyDescent="0.25">
      <c r="B861" s="37"/>
      <c r="C861" s="37"/>
      <c r="D861" s="37"/>
      <c r="E861" s="112"/>
      <c r="F861" s="37"/>
      <c r="G861" s="424"/>
      <c r="H861" s="424"/>
      <c r="I861" s="402"/>
      <c r="J861" s="37"/>
    </row>
    <row r="862" spans="2:10" x14ac:dyDescent="0.25">
      <c r="B862" s="37"/>
      <c r="C862" s="37"/>
      <c r="D862" s="37"/>
      <c r="E862" s="112"/>
      <c r="F862" s="37"/>
      <c r="G862" s="424"/>
      <c r="H862" s="424"/>
      <c r="I862" s="402"/>
      <c r="J862" s="37"/>
    </row>
    <row r="863" spans="2:10" x14ac:dyDescent="0.25">
      <c r="B863" s="37"/>
      <c r="C863" s="37"/>
      <c r="D863" s="37"/>
      <c r="E863" s="112"/>
      <c r="F863" s="37"/>
      <c r="G863" s="424"/>
      <c r="H863" s="424"/>
      <c r="I863" s="402"/>
      <c r="J863" s="37"/>
    </row>
    <row r="864" spans="2:10" x14ac:dyDescent="0.25">
      <c r="B864" s="37"/>
      <c r="C864" s="37"/>
      <c r="D864" s="37"/>
      <c r="E864" s="112"/>
      <c r="F864" s="37"/>
      <c r="G864" s="424"/>
      <c r="H864" s="424"/>
      <c r="I864" s="402"/>
      <c r="J864" s="37"/>
    </row>
    <row r="865" spans="2:10" x14ac:dyDescent="0.25">
      <c r="B865" s="37"/>
      <c r="C865" s="37"/>
      <c r="D865" s="37"/>
      <c r="E865" s="112"/>
      <c r="F865" s="37"/>
      <c r="G865" s="424"/>
      <c r="H865" s="424"/>
      <c r="I865" s="402"/>
      <c r="J865" s="37"/>
    </row>
    <row r="866" spans="2:10" x14ac:dyDescent="0.25">
      <c r="B866" s="37"/>
      <c r="C866" s="37"/>
      <c r="D866" s="37"/>
      <c r="E866" s="112"/>
      <c r="F866" s="37"/>
      <c r="G866" s="424"/>
      <c r="H866" s="424"/>
      <c r="I866" s="402"/>
      <c r="J866" s="37"/>
    </row>
    <row r="867" spans="2:10" x14ac:dyDescent="0.25">
      <c r="B867" s="37"/>
      <c r="C867" s="37"/>
      <c r="D867" s="37"/>
      <c r="E867" s="112"/>
      <c r="F867" s="37"/>
      <c r="G867" s="424"/>
      <c r="H867" s="424"/>
      <c r="I867" s="402"/>
      <c r="J867" s="37"/>
    </row>
    <row r="868" spans="2:10" x14ac:dyDescent="0.25">
      <c r="B868" s="37"/>
      <c r="C868" s="37"/>
      <c r="D868" s="37"/>
      <c r="E868" s="112"/>
      <c r="F868" s="37"/>
      <c r="G868" s="424"/>
      <c r="H868" s="424"/>
      <c r="I868" s="402"/>
      <c r="J868" s="37"/>
    </row>
    <row r="869" spans="2:10" x14ac:dyDescent="0.25">
      <c r="B869" s="37"/>
      <c r="C869" s="37"/>
      <c r="D869" s="37"/>
      <c r="E869" s="112"/>
      <c r="F869" s="37"/>
      <c r="G869" s="424"/>
      <c r="H869" s="424"/>
      <c r="I869" s="402"/>
      <c r="J869" s="37"/>
    </row>
    <row r="870" spans="2:10" x14ac:dyDescent="0.25">
      <c r="B870" s="37"/>
      <c r="C870" s="37"/>
      <c r="D870" s="37"/>
      <c r="E870" s="112"/>
      <c r="F870" s="37"/>
      <c r="G870" s="424"/>
      <c r="H870" s="424"/>
      <c r="I870" s="402"/>
      <c r="J870" s="37"/>
    </row>
    <row r="871" spans="2:10" x14ac:dyDescent="0.25">
      <c r="B871" s="37"/>
      <c r="C871" s="37"/>
      <c r="D871" s="37"/>
      <c r="E871" s="112"/>
      <c r="F871" s="37"/>
      <c r="G871" s="424"/>
      <c r="H871" s="424"/>
      <c r="I871" s="402"/>
      <c r="J871" s="37"/>
    </row>
    <row r="872" spans="2:10" x14ac:dyDescent="0.25">
      <c r="B872" s="37"/>
      <c r="C872" s="37"/>
      <c r="D872" s="37"/>
      <c r="E872" s="112"/>
      <c r="F872" s="37"/>
      <c r="G872" s="424"/>
      <c r="H872" s="424"/>
      <c r="I872" s="402"/>
      <c r="J872" s="37"/>
    </row>
    <row r="873" spans="2:10" x14ac:dyDescent="0.25">
      <c r="B873" s="37"/>
      <c r="C873" s="37"/>
      <c r="D873" s="37"/>
      <c r="E873" s="112"/>
      <c r="F873" s="37"/>
      <c r="G873" s="424"/>
      <c r="H873" s="424"/>
      <c r="I873" s="402"/>
      <c r="J873" s="37"/>
    </row>
    <row r="874" spans="2:10" x14ac:dyDescent="0.25">
      <c r="B874" s="37"/>
      <c r="C874" s="37"/>
      <c r="D874" s="37"/>
      <c r="E874" s="112"/>
      <c r="F874" s="37"/>
      <c r="G874" s="424"/>
      <c r="H874" s="424"/>
      <c r="I874" s="402"/>
      <c r="J874" s="37"/>
    </row>
    <row r="875" spans="2:10" x14ac:dyDescent="0.25">
      <c r="B875" s="37"/>
      <c r="C875" s="37"/>
      <c r="D875" s="37"/>
      <c r="E875" s="112"/>
      <c r="F875" s="37"/>
      <c r="G875" s="424"/>
      <c r="H875" s="424"/>
      <c r="I875" s="402"/>
      <c r="J875" s="37"/>
    </row>
    <row r="876" spans="2:10" x14ac:dyDescent="0.25">
      <c r="B876" s="37"/>
      <c r="C876" s="37"/>
      <c r="D876" s="37"/>
      <c r="E876" s="112"/>
      <c r="F876" s="37"/>
      <c r="G876" s="424"/>
      <c r="H876" s="424"/>
      <c r="I876" s="402"/>
      <c r="J876" s="37"/>
    </row>
    <row r="877" spans="2:10" x14ac:dyDescent="0.25">
      <c r="B877" s="37"/>
      <c r="C877" s="37"/>
      <c r="D877" s="37"/>
      <c r="E877" s="112"/>
      <c r="F877" s="37"/>
      <c r="G877" s="424"/>
      <c r="H877" s="424"/>
      <c r="I877" s="402"/>
      <c r="J877" s="37"/>
    </row>
    <row r="878" spans="2:10" x14ac:dyDescent="0.25">
      <c r="B878" s="37"/>
      <c r="C878" s="37"/>
      <c r="D878" s="37"/>
      <c r="E878" s="112"/>
      <c r="F878" s="37"/>
      <c r="G878" s="424"/>
      <c r="H878" s="424"/>
      <c r="I878" s="402"/>
      <c r="J878" s="37"/>
    </row>
    <row r="879" spans="2:10" x14ac:dyDescent="0.25">
      <c r="B879" s="37"/>
      <c r="C879" s="37"/>
      <c r="D879" s="37"/>
      <c r="E879" s="112"/>
      <c r="F879" s="37"/>
      <c r="G879" s="424"/>
      <c r="H879" s="424"/>
      <c r="I879" s="402"/>
      <c r="J879" s="37"/>
    </row>
    <row r="880" spans="2:10" x14ac:dyDescent="0.25">
      <c r="B880" s="37"/>
      <c r="C880" s="37"/>
      <c r="D880" s="37"/>
      <c r="E880" s="112"/>
      <c r="F880" s="37"/>
      <c r="G880" s="424"/>
      <c r="H880" s="424"/>
      <c r="I880" s="402"/>
      <c r="J880" s="37"/>
    </row>
    <row r="881" spans="2:10" x14ac:dyDescent="0.25">
      <c r="B881" s="37"/>
      <c r="C881" s="37"/>
      <c r="D881" s="37"/>
      <c r="E881" s="112"/>
      <c r="F881" s="37"/>
      <c r="G881" s="424"/>
      <c r="H881" s="424"/>
      <c r="I881" s="402"/>
      <c r="J881" s="37"/>
    </row>
    <row r="882" spans="2:10" x14ac:dyDescent="0.25">
      <c r="B882" s="37"/>
      <c r="C882" s="37"/>
      <c r="D882" s="37"/>
      <c r="E882" s="112"/>
      <c r="F882" s="37"/>
      <c r="G882" s="424"/>
      <c r="H882" s="424"/>
      <c r="I882" s="402"/>
      <c r="J882" s="37"/>
    </row>
    <row r="883" spans="2:10" x14ac:dyDescent="0.25">
      <c r="B883" s="37"/>
      <c r="C883" s="37"/>
      <c r="D883" s="37"/>
      <c r="E883" s="112"/>
      <c r="F883" s="37"/>
      <c r="G883" s="424"/>
      <c r="H883" s="424"/>
      <c r="I883" s="402"/>
      <c r="J883" s="37"/>
    </row>
    <row r="884" spans="2:10" x14ac:dyDescent="0.25">
      <c r="B884" s="37"/>
      <c r="C884" s="37"/>
      <c r="D884" s="37"/>
      <c r="E884" s="112"/>
      <c r="F884" s="37"/>
      <c r="G884" s="424"/>
      <c r="H884" s="424"/>
      <c r="I884" s="402"/>
      <c r="J884" s="37"/>
    </row>
    <row r="885" spans="2:10" x14ac:dyDescent="0.25">
      <c r="B885" s="37"/>
      <c r="C885" s="37"/>
      <c r="D885" s="37"/>
      <c r="E885" s="112"/>
      <c r="F885" s="37"/>
      <c r="G885" s="424"/>
      <c r="H885" s="424"/>
      <c r="I885" s="402"/>
      <c r="J885" s="37"/>
    </row>
    <row r="886" spans="2:10" x14ac:dyDescent="0.25">
      <c r="B886" s="37"/>
      <c r="C886" s="37"/>
      <c r="D886" s="37"/>
      <c r="E886" s="112"/>
      <c r="F886" s="37"/>
      <c r="G886" s="424"/>
      <c r="H886" s="424"/>
      <c r="I886" s="402"/>
      <c r="J886" s="37"/>
    </row>
    <row r="887" spans="2:10" x14ac:dyDescent="0.25">
      <c r="B887" s="37"/>
      <c r="C887" s="37"/>
      <c r="D887" s="37"/>
      <c r="E887" s="112"/>
      <c r="F887" s="37"/>
      <c r="G887" s="424"/>
      <c r="H887" s="424"/>
      <c r="I887" s="402"/>
      <c r="J887" s="37"/>
    </row>
    <row r="888" spans="2:10" x14ac:dyDescent="0.25">
      <c r="B888" s="37"/>
      <c r="C888" s="37"/>
      <c r="D888" s="37"/>
      <c r="E888" s="112"/>
      <c r="F888" s="37"/>
      <c r="G888" s="424"/>
      <c r="H888" s="424"/>
      <c r="I888" s="402"/>
      <c r="J888" s="37"/>
    </row>
    <row r="889" spans="2:10" x14ac:dyDescent="0.25">
      <c r="B889" s="37"/>
      <c r="C889" s="37"/>
      <c r="D889" s="37"/>
      <c r="E889" s="112"/>
      <c r="F889" s="37"/>
      <c r="G889" s="424"/>
      <c r="H889" s="424"/>
      <c r="I889" s="402"/>
      <c r="J889" s="37"/>
    </row>
    <row r="890" spans="2:10" x14ac:dyDescent="0.25">
      <c r="B890" s="37"/>
      <c r="C890" s="37"/>
      <c r="D890" s="37"/>
      <c r="E890" s="112"/>
      <c r="F890" s="37"/>
      <c r="G890" s="424"/>
      <c r="H890" s="424"/>
      <c r="I890" s="402"/>
      <c r="J890" s="37"/>
    </row>
    <row r="891" spans="2:10" x14ac:dyDescent="0.25">
      <c r="B891" s="37"/>
      <c r="C891" s="37"/>
      <c r="D891" s="37"/>
      <c r="E891" s="112"/>
      <c r="F891" s="37"/>
      <c r="G891" s="424"/>
      <c r="H891" s="424"/>
      <c r="I891" s="402"/>
      <c r="J891" s="37"/>
    </row>
    <row r="892" spans="2:10" x14ac:dyDescent="0.25">
      <c r="B892" s="37"/>
      <c r="C892" s="37"/>
      <c r="D892" s="37"/>
      <c r="E892" s="112"/>
      <c r="F892" s="37"/>
      <c r="G892" s="424"/>
      <c r="H892" s="424"/>
      <c r="I892" s="402"/>
      <c r="J892" s="37"/>
    </row>
    <row r="893" spans="2:10" x14ac:dyDescent="0.25">
      <c r="B893" s="37"/>
      <c r="C893" s="37"/>
      <c r="D893" s="37"/>
      <c r="E893" s="112"/>
      <c r="F893" s="37"/>
      <c r="G893" s="424"/>
      <c r="H893" s="424"/>
      <c r="I893" s="402"/>
      <c r="J893" s="37"/>
    </row>
    <row r="894" spans="2:10" x14ac:dyDescent="0.25">
      <c r="B894" s="37"/>
      <c r="C894" s="37"/>
      <c r="D894" s="37"/>
      <c r="E894" s="112"/>
      <c r="F894" s="37"/>
      <c r="G894" s="424"/>
      <c r="H894" s="424"/>
      <c r="I894" s="402"/>
      <c r="J894" s="37"/>
    </row>
    <row r="895" spans="2:10" x14ac:dyDescent="0.25">
      <c r="B895" s="37"/>
      <c r="C895" s="37"/>
      <c r="D895" s="37"/>
      <c r="E895" s="112"/>
      <c r="F895" s="37"/>
      <c r="G895" s="424"/>
      <c r="H895" s="424"/>
      <c r="I895" s="402"/>
      <c r="J895" s="37"/>
    </row>
    <row r="896" spans="2:10" x14ac:dyDescent="0.25">
      <c r="B896" s="37"/>
      <c r="C896" s="37"/>
      <c r="D896" s="37"/>
      <c r="E896" s="112"/>
      <c r="F896" s="37"/>
      <c r="G896" s="424"/>
      <c r="H896" s="424"/>
      <c r="I896" s="402"/>
      <c r="J896" s="37"/>
    </row>
    <row r="897" spans="2:10" x14ac:dyDescent="0.25">
      <c r="B897" s="37"/>
      <c r="C897" s="37"/>
      <c r="D897" s="37"/>
      <c r="E897" s="112"/>
      <c r="F897" s="37"/>
      <c r="G897" s="424"/>
      <c r="H897" s="424"/>
      <c r="I897" s="402"/>
      <c r="J897" s="37"/>
    </row>
    <row r="898" spans="2:10" x14ac:dyDescent="0.25">
      <c r="B898" s="37"/>
      <c r="C898" s="37"/>
      <c r="D898" s="37"/>
      <c r="E898" s="112"/>
      <c r="F898" s="37"/>
      <c r="G898" s="424"/>
      <c r="H898" s="424"/>
      <c r="I898" s="402"/>
      <c r="J898" s="37"/>
    </row>
    <row r="899" spans="2:10" x14ac:dyDescent="0.25">
      <c r="B899" s="37"/>
      <c r="C899" s="37"/>
      <c r="D899" s="37"/>
      <c r="E899" s="112"/>
      <c r="F899" s="37"/>
      <c r="G899" s="424"/>
      <c r="H899" s="424"/>
      <c r="I899" s="402"/>
      <c r="J899" s="37"/>
    </row>
    <row r="900" spans="2:10" x14ac:dyDescent="0.25">
      <c r="B900" s="37"/>
      <c r="C900" s="37"/>
      <c r="D900" s="37"/>
      <c r="E900" s="112"/>
      <c r="F900" s="37"/>
      <c r="G900" s="424"/>
      <c r="H900" s="424"/>
      <c r="I900" s="402"/>
      <c r="J900" s="37"/>
    </row>
    <row r="901" spans="2:10" x14ac:dyDescent="0.25">
      <c r="B901" s="37"/>
      <c r="C901" s="37"/>
      <c r="D901" s="37"/>
      <c r="E901" s="112"/>
      <c r="F901" s="37"/>
      <c r="G901" s="424"/>
      <c r="H901" s="424"/>
      <c r="I901" s="402"/>
      <c r="J901" s="37"/>
    </row>
    <row r="902" spans="2:10" x14ac:dyDescent="0.25">
      <c r="B902" s="37"/>
      <c r="C902" s="37"/>
      <c r="D902" s="37"/>
      <c r="E902" s="112"/>
      <c r="F902" s="37"/>
      <c r="G902" s="424"/>
      <c r="H902" s="424"/>
      <c r="I902" s="402"/>
      <c r="J902" s="37"/>
    </row>
    <row r="903" spans="2:10" x14ac:dyDescent="0.25">
      <c r="B903" s="37"/>
      <c r="C903" s="37"/>
      <c r="D903" s="37"/>
      <c r="E903" s="112"/>
      <c r="F903" s="37"/>
      <c r="G903" s="424"/>
      <c r="H903" s="424"/>
      <c r="I903" s="402"/>
      <c r="J903" s="37"/>
    </row>
    <row r="904" spans="2:10" x14ac:dyDescent="0.25">
      <c r="B904" s="37"/>
      <c r="C904" s="37"/>
      <c r="D904" s="37"/>
      <c r="E904" s="112"/>
      <c r="F904" s="37"/>
      <c r="G904" s="424"/>
      <c r="H904" s="424"/>
      <c r="I904" s="402"/>
      <c r="J904" s="37"/>
    </row>
    <row r="905" spans="2:10" x14ac:dyDescent="0.25">
      <c r="B905" s="37"/>
      <c r="C905" s="37"/>
      <c r="D905" s="37"/>
      <c r="E905" s="112"/>
      <c r="F905" s="37"/>
      <c r="G905" s="424"/>
      <c r="H905" s="424"/>
      <c r="I905" s="402"/>
      <c r="J905" s="37"/>
    </row>
    <row r="906" spans="2:10" x14ac:dyDescent="0.25">
      <c r="B906" s="37"/>
      <c r="C906" s="37"/>
      <c r="D906" s="37"/>
      <c r="E906" s="112"/>
      <c r="F906" s="37"/>
      <c r="G906" s="424"/>
      <c r="H906" s="424"/>
      <c r="I906" s="402"/>
      <c r="J906" s="37"/>
    </row>
    <row r="907" spans="2:10" x14ac:dyDescent="0.25">
      <c r="B907" s="37"/>
      <c r="C907" s="37"/>
      <c r="D907" s="37"/>
      <c r="E907" s="112"/>
      <c r="F907" s="37"/>
      <c r="G907" s="424"/>
      <c r="H907" s="424"/>
      <c r="I907" s="402"/>
      <c r="J907" s="37"/>
    </row>
    <row r="908" spans="2:10" x14ac:dyDescent="0.25">
      <c r="B908" s="37"/>
      <c r="C908" s="37"/>
      <c r="D908" s="37"/>
      <c r="E908" s="112"/>
      <c r="F908" s="37"/>
      <c r="G908" s="424"/>
      <c r="H908" s="424"/>
      <c r="I908" s="402"/>
      <c r="J908" s="37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443"/>
  <sheetViews>
    <sheetView showZeros="0" zoomScaleNormal="100" zoomScaleSheetLayoutView="85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I429" sqref="I429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4" width="13.7109375" style="9" customWidth="1"/>
    <col min="5" max="5" width="13" style="160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60" customWidth="1"/>
    <col min="10" max="10" width="10" style="9" customWidth="1"/>
    <col min="11" max="11" width="9.140625" style="18" customWidth="1"/>
    <col min="12" max="12" width="14.85546875" style="187" customWidth="1"/>
    <col min="13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74" t="str">
        <f>'1 уровень'!B1:J1</f>
        <v>Выполнение планового здания по амбулаторно-поликлинической медицинской помощи в рамках территориальной программы ОМС за январь  - июнь 2016</v>
      </c>
      <c r="C1" s="775"/>
      <c r="D1" s="775"/>
      <c r="E1" s="775"/>
      <c r="F1" s="775"/>
      <c r="G1" s="775"/>
      <c r="H1" s="775"/>
      <c r="I1" s="775"/>
      <c r="J1" s="775"/>
      <c r="K1" s="132"/>
      <c r="L1" s="766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2" customHeight="1" x14ac:dyDescent="0.25">
      <c r="B2" s="774"/>
      <c r="C2" s="774"/>
      <c r="D2" s="774"/>
      <c r="E2" s="774"/>
      <c r="F2" s="774"/>
      <c r="G2" s="774"/>
      <c r="H2" s="774"/>
      <c r="I2" s="774"/>
      <c r="J2" s="774"/>
      <c r="K2" s="132"/>
      <c r="L2" s="766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6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71" t="s">
        <v>110</v>
      </c>
      <c r="D5" s="772"/>
      <c r="E5" s="772"/>
      <c r="F5" s="773"/>
      <c r="G5" s="771" t="s">
        <v>109</v>
      </c>
      <c r="H5" s="772"/>
      <c r="I5" s="772"/>
      <c r="J5" s="773"/>
    </row>
    <row r="6" spans="1:249" ht="45" customHeight="1" thickBot="1" x14ac:dyDescent="0.3">
      <c r="B6" s="41"/>
      <c r="C6" s="321" t="s">
        <v>114</v>
      </c>
      <c r="D6" s="321" t="s">
        <v>137</v>
      </c>
      <c r="E6" s="322" t="s">
        <v>111</v>
      </c>
      <c r="F6" s="100" t="s">
        <v>37</v>
      </c>
      <c r="G6" s="321" t="s">
        <v>115</v>
      </c>
      <c r="H6" s="321" t="s">
        <v>138</v>
      </c>
      <c r="I6" s="322" t="s">
        <v>112</v>
      </c>
      <c r="J6" s="100" t="s">
        <v>37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  <c r="L7" s="187"/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  <c r="L8" s="187"/>
    </row>
    <row r="9" spans="1:249" ht="31.5" customHeight="1" x14ac:dyDescent="0.25">
      <c r="A9" s="18">
        <v>1</v>
      </c>
      <c r="B9" s="180" t="s">
        <v>75</v>
      </c>
      <c r="C9" s="143"/>
      <c r="D9" s="143"/>
      <c r="E9" s="143"/>
      <c r="F9" s="143"/>
      <c r="G9" s="502"/>
      <c r="H9" s="502"/>
      <c r="I9" s="502"/>
      <c r="J9" s="502"/>
    </row>
    <row r="10" spans="1:249" s="37" customFormat="1" ht="30" x14ac:dyDescent="0.25">
      <c r="A10" s="18">
        <v>1</v>
      </c>
      <c r="B10" s="212" t="s">
        <v>130</v>
      </c>
      <c r="C10" s="120">
        <f>SUM(C11:C14)</f>
        <v>10061</v>
      </c>
      <c r="D10" s="120">
        <f t="shared" ref="D10:E10" si="0">SUM(D11:D14)</f>
        <v>5032</v>
      </c>
      <c r="E10" s="120">
        <f t="shared" si="0"/>
        <v>5218</v>
      </c>
      <c r="F10" s="125">
        <f t="shared" ref="F10:F20" si="1">E10/D10*100</f>
        <v>103.69634340222575</v>
      </c>
      <c r="G10" s="511">
        <f>SUM(G11:G14)</f>
        <v>25391.595806222223</v>
      </c>
      <c r="H10" s="511">
        <f t="shared" ref="H10:I10" si="2">SUM(H11:H14)</f>
        <v>12695</v>
      </c>
      <c r="I10" s="511">
        <f t="shared" si="2"/>
        <v>13857.849827</v>
      </c>
      <c r="J10" s="503">
        <f t="shared" ref="J10:J11" si="3">I10/H10*100</f>
        <v>109.15990411185506</v>
      </c>
      <c r="L10" s="112"/>
    </row>
    <row r="11" spans="1:249" s="37" customFormat="1" ht="30" x14ac:dyDescent="0.25">
      <c r="A11" s="18">
        <v>1</v>
      </c>
      <c r="B11" s="73" t="s">
        <v>83</v>
      </c>
      <c r="C11" s="120">
        <v>7462</v>
      </c>
      <c r="D11" s="113">
        <f t="shared" ref="D11:D20" si="4">ROUND(C11/12*$B$3,0)</f>
        <v>3731</v>
      </c>
      <c r="E11" s="120">
        <v>3887</v>
      </c>
      <c r="F11" s="125">
        <f t="shared" si="1"/>
        <v>104.18118466898956</v>
      </c>
      <c r="G11" s="511">
        <v>18310.361726222221</v>
      </c>
      <c r="H11" s="690">
        <f t="shared" ref="H11" si="5">ROUND(G11/12*$B$3,0)</f>
        <v>9155</v>
      </c>
      <c r="I11" s="504">
        <v>9409.2323770000003</v>
      </c>
      <c r="J11" s="503">
        <f t="shared" si="3"/>
        <v>102.77697844893501</v>
      </c>
      <c r="L11" s="112"/>
    </row>
    <row r="12" spans="1:249" s="37" customFormat="1" ht="30" x14ac:dyDescent="0.25">
      <c r="A12" s="18">
        <v>1</v>
      </c>
      <c r="B12" s="73" t="s">
        <v>84</v>
      </c>
      <c r="C12" s="120">
        <v>2239</v>
      </c>
      <c r="D12" s="113">
        <f t="shared" si="4"/>
        <v>1120</v>
      </c>
      <c r="E12" s="120">
        <v>965</v>
      </c>
      <c r="F12" s="125">
        <f t="shared" si="1"/>
        <v>86.160714285714292</v>
      </c>
      <c r="G12" s="511">
        <v>4828.7169599999997</v>
      </c>
      <c r="H12" s="690">
        <f t="shared" ref="H12:H20" si="6">ROUND(G12/12*$B$3,0)</f>
        <v>2414</v>
      </c>
      <c r="I12" s="504">
        <v>2158.5591099999997</v>
      </c>
      <c r="J12" s="503">
        <f t="shared" ref="J12:J23" si="7">I12/H12*100</f>
        <v>89.418355840927916</v>
      </c>
      <c r="L12" s="112"/>
    </row>
    <row r="13" spans="1:249" s="37" customFormat="1" ht="45" x14ac:dyDescent="0.25">
      <c r="A13" s="18">
        <v>1</v>
      </c>
      <c r="B13" s="73" t="s">
        <v>124</v>
      </c>
      <c r="C13" s="120">
        <v>139</v>
      </c>
      <c r="D13" s="113">
        <f t="shared" si="4"/>
        <v>70</v>
      </c>
      <c r="E13" s="120">
        <v>95</v>
      </c>
      <c r="F13" s="125">
        <f t="shared" si="1"/>
        <v>135.71428571428572</v>
      </c>
      <c r="G13" s="511">
        <v>869.72188800000004</v>
      </c>
      <c r="H13" s="690">
        <f t="shared" si="6"/>
        <v>435</v>
      </c>
      <c r="I13" s="504">
        <v>594.41404999999997</v>
      </c>
      <c r="J13" s="503">
        <f t="shared" si="7"/>
        <v>136.646908045977</v>
      </c>
      <c r="L13" s="112"/>
    </row>
    <row r="14" spans="1:249" s="37" customFormat="1" ht="30" x14ac:dyDescent="0.25">
      <c r="A14" s="18">
        <v>1</v>
      </c>
      <c r="B14" s="73" t="s">
        <v>125</v>
      </c>
      <c r="C14" s="120">
        <v>221</v>
      </c>
      <c r="D14" s="113">
        <f t="shared" si="4"/>
        <v>111</v>
      </c>
      <c r="E14" s="120">
        <v>271</v>
      </c>
      <c r="F14" s="125">
        <f t="shared" si="1"/>
        <v>244.14414414414415</v>
      </c>
      <c r="G14" s="511">
        <v>1382.7952320000002</v>
      </c>
      <c r="H14" s="690">
        <f t="shared" si="6"/>
        <v>691</v>
      </c>
      <c r="I14" s="504">
        <v>1695.6442899999997</v>
      </c>
      <c r="J14" s="503">
        <f t="shared" si="7"/>
        <v>245.38991172214176</v>
      </c>
      <c r="L14" s="112"/>
    </row>
    <row r="15" spans="1:249" s="37" customFormat="1" ht="44.25" customHeight="1" x14ac:dyDescent="0.25">
      <c r="A15" s="18">
        <v>1</v>
      </c>
      <c r="B15" s="212" t="s">
        <v>122</v>
      </c>
      <c r="C15" s="120">
        <f>SUM(C16:C20)</f>
        <v>22016</v>
      </c>
      <c r="D15" s="120">
        <f t="shared" ref="D15:I15" si="8">SUM(D16:D20)</f>
        <v>11008</v>
      </c>
      <c r="E15" s="120">
        <f t="shared" si="8"/>
        <v>12787</v>
      </c>
      <c r="F15" s="125">
        <f t="shared" si="1"/>
        <v>116.1609738372093</v>
      </c>
      <c r="G15" s="504">
        <f>SUM(G16:G20)</f>
        <v>40896.60196</v>
      </c>
      <c r="H15" s="504">
        <f t="shared" si="8"/>
        <v>20447</v>
      </c>
      <c r="I15" s="504">
        <f t="shared" si="8"/>
        <v>18264.332129999999</v>
      </c>
      <c r="J15" s="503">
        <f t="shared" si="7"/>
        <v>89.32524150242088</v>
      </c>
      <c r="L15" s="112"/>
    </row>
    <row r="16" spans="1:249" s="37" customFormat="1" ht="30" x14ac:dyDescent="0.25">
      <c r="A16" s="18">
        <v>1</v>
      </c>
      <c r="B16" s="73" t="s">
        <v>118</v>
      </c>
      <c r="C16" s="120">
        <v>1008</v>
      </c>
      <c r="D16" s="113">
        <f t="shared" si="4"/>
        <v>504</v>
      </c>
      <c r="E16" s="120">
        <v>398</v>
      </c>
      <c r="F16" s="125">
        <f t="shared" si="1"/>
        <v>78.968253968253961</v>
      </c>
      <c r="G16" s="511">
        <v>1767.9009599999999</v>
      </c>
      <c r="H16" s="690">
        <f t="shared" si="6"/>
        <v>884</v>
      </c>
      <c r="I16" s="511">
        <v>686.02595999999994</v>
      </c>
      <c r="J16" s="503">
        <f t="shared" si="7"/>
        <v>77.604746606334842</v>
      </c>
      <c r="L16" s="112"/>
    </row>
    <row r="17" spans="1:249" s="37" customFormat="1" ht="60" x14ac:dyDescent="0.25">
      <c r="A17" s="18">
        <v>1</v>
      </c>
      <c r="B17" s="73" t="s">
        <v>129</v>
      </c>
      <c r="C17" s="120">
        <v>14900</v>
      </c>
      <c r="D17" s="113">
        <f t="shared" si="4"/>
        <v>7450</v>
      </c>
      <c r="E17" s="120">
        <v>3641</v>
      </c>
      <c r="F17" s="125">
        <f t="shared" si="1"/>
        <v>48.872483221476507</v>
      </c>
      <c r="G17" s="511">
        <v>30488.614000000001</v>
      </c>
      <c r="H17" s="690">
        <f t="shared" si="6"/>
        <v>15244</v>
      </c>
      <c r="I17" s="504">
        <v>6968.0860400000001</v>
      </c>
      <c r="J17" s="503">
        <f t="shared" si="7"/>
        <v>45.710351876147989</v>
      </c>
      <c r="L17" s="112"/>
    </row>
    <row r="18" spans="1:249" s="37" customFormat="1" ht="45" x14ac:dyDescent="0.25">
      <c r="A18" s="18">
        <v>1</v>
      </c>
      <c r="B18" s="73" t="s">
        <v>119</v>
      </c>
      <c r="C18" s="120">
        <v>1328</v>
      </c>
      <c r="D18" s="113">
        <f t="shared" si="4"/>
        <v>664</v>
      </c>
      <c r="E18" s="120">
        <v>3049</v>
      </c>
      <c r="F18" s="125">
        <f t="shared" si="1"/>
        <v>459.18674698795184</v>
      </c>
      <c r="G18" s="511">
        <v>1342.6079999999999</v>
      </c>
      <c r="H18" s="690">
        <f t="shared" si="6"/>
        <v>671</v>
      </c>
      <c r="I18" s="504">
        <v>2960.7187999999996</v>
      </c>
      <c r="J18" s="503">
        <f t="shared" si="7"/>
        <v>441.23976154992545</v>
      </c>
      <c r="L18" s="112"/>
    </row>
    <row r="19" spans="1:249" s="37" customFormat="1" ht="30" x14ac:dyDescent="0.25">
      <c r="A19" s="18">
        <v>1</v>
      </c>
      <c r="B19" s="73" t="s">
        <v>86</v>
      </c>
      <c r="C19" s="120">
        <v>1130</v>
      </c>
      <c r="D19" s="113">
        <f t="shared" si="4"/>
        <v>565</v>
      </c>
      <c r="E19" s="120">
        <v>994</v>
      </c>
      <c r="F19" s="125">
        <f t="shared" si="1"/>
        <v>175.92920353982299</v>
      </c>
      <c r="G19" s="511">
        <v>4520.9605000000001</v>
      </c>
      <c r="H19" s="690">
        <f t="shared" si="6"/>
        <v>2260</v>
      </c>
      <c r="I19" s="504">
        <v>4070.4548799999998</v>
      </c>
      <c r="J19" s="503">
        <f t="shared" si="7"/>
        <v>180.10862300884955</v>
      </c>
      <c r="L19" s="112"/>
    </row>
    <row r="20" spans="1:249" s="37" customFormat="1" ht="30" x14ac:dyDescent="0.25">
      <c r="A20" s="18">
        <v>1</v>
      </c>
      <c r="B20" s="309" t="s">
        <v>87</v>
      </c>
      <c r="C20" s="186">
        <v>3650</v>
      </c>
      <c r="D20" s="324">
        <f t="shared" si="4"/>
        <v>1825</v>
      </c>
      <c r="E20" s="186">
        <v>4705</v>
      </c>
      <c r="F20" s="406">
        <f t="shared" si="1"/>
        <v>257.8082191780822</v>
      </c>
      <c r="G20" s="512">
        <v>2776.5185000000001</v>
      </c>
      <c r="H20" s="691">
        <f t="shared" si="6"/>
        <v>1388</v>
      </c>
      <c r="I20" s="699">
        <v>3579.0464500000003</v>
      </c>
      <c r="J20" s="505">
        <f t="shared" si="7"/>
        <v>257.85637247838616</v>
      </c>
      <c r="L20" s="112"/>
    </row>
    <row r="21" spans="1:249" s="37" customFormat="1" ht="30" x14ac:dyDescent="0.25">
      <c r="A21" s="18">
        <v>1</v>
      </c>
      <c r="B21" s="711" t="s">
        <v>133</v>
      </c>
      <c r="C21" s="120">
        <v>20332</v>
      </c>
      <c r="D21" s="113">
        <f t="shared" ref="D21" si="9">ROUND(C21/12*$B$3,0)</f>
        <v>10166</v>
      </c>
      <c r="E21" s="120">
        <v>12275</v>
      </c>
      <c r="F21" s="125">
        <f t="shared" ref="F21:F22" si="10">E21/D21*100</f>
        <v>120.74562266378123</v>
      </c>
      <c r="G21" s="511">
        <v>15312.70954</v>
      </c>
      <c r="H21" s="690">
        <f t="shared" ref="H21:H22" si="11">ROUND(G21/12*$B$3,0)</f>
        <v>7656</v>
      </c>
      <c r="I21" s="504">
        <v>9282.7338899999995</v>
      </c>
      <c r="J21" s="503">
        <f t="shared" ref="J21" si="12">I21/H21*100</f>
        <v>121.2478303291536</v>
      </c>
      <c r="L21" s="112"/>
    </row>
    <row r="22" spans="1:249" s="37" customFormat="1" ht="24" customHeight="1" thickBot="1" x14ac:dyDescent="0.3">
      <c r="A22" s="18">
        <v>1</v>
      </c>
      <c r="B22" s="711" t="s">
        <v>135</v>
      </c>
      <c r="C22" s="120">
        <v>2861</v>
      </c>
      <c r="D22" s="764">
        <f>ROUND(C22/10*4,0)</f>
        <v>1144</v>
      </c>
      <c r="E22" s="120">
        <v>835</v>
      </c>
      <c r="F22" s="125">
        <f t="shared" si="10"/>
        <v>72.989510489510494</v>
      </c>
      <c r="G22" s="511"/>
      <c r="H22" s="690">
        <f t="shared" si="11"/>
        <v>0</v>
      </c>
      <c r="I22" s="504">
        <v>643.39764000000014</v>
      </c>
      <c r="J22" s="503"/>
      <c r="L22" s="112"/>
    </row>
    <row r="23" spans="1:249" s="13" customFormat="1" ht="15.75" thickBot="1" x14ac:dyDescent="0.3">
      <c r="A23" s="18">
        <v>1</v>
      </c>
      <c r="B23" s="117" t="s">
        <v>3</v>
      </c>
      <c r="C23" s="464"/>
      <c r="D23" s="464"/>
      <c r="E23" s="464"/>
      <c r="F23" s="465"/>
      <c r="G23" s="506">
        <f>G10+G15+G21</f>
        <v>81600.907306222216</v>
      </c>
      <c r="H23" s="506">
        <f t="shared" ref="H23:I23" si="13">H10+H15+H21</f>
        <v>40798</v>
      </c>
      <c r="I23" s="506">
        <f t="shared" si="13"/>
        <v>41404.915846999997</v>
      </c>
      <c r="J23" s="507">
        <f t="shared" si="7"/>
        <v>101.48761176283149</v>
      </c>
      <c r="L23" s="767"/>
    </row>
    <row r="24" spans="1:249" ht="14.25" customHeight="1" x14ac:dyDescent="0.25">
      <c r="A24" s="18">
        <v>1</v>
      </c>
      <c r="B24" s="80"/>
      <c r="C24" s="162"/>
      <c r="D24" s="162"/>
      <c r="E24" s="162"/>
      <c r="F24" s="162"/>
      <c r="G24" s="508"/>
      <c r="H24" s="508"/>
      <c r="I24" s="508"/>
      <c r="J24" s="508"/>
    </row>
    <row r="25" spans="1:249" s="21" customFormat="1" ht="27.75" customHeight="1" x14ac:dyDescent="0.25">
      <c r="A25" s="18">
        <v>1</v>
      </c>
      <c r="B25" s="180" t="s">
        <v>76</v>
      </c>
      <c r="C25" s="163"/>
      <c r="D25" s="163"/>
      <c r="E25" s="163"/>
      <c r="F25" s="163"/>
      <c r="G25" s="502"/>
      <c r="H25" s="502"/>
      <c r="I25" s="502"/>
      <c r="J25" s="502"/>
      <c r="K25" s="18"/>
      <c r="L25" s="187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</row>
    <row r="26" spans="1:249" s="37" customFormat="1" ht="45" customHeight="1" x14ac:dyDescent="0.25">
      <c r="A26" s="18">
        <v>1</v>
      </c>
      <c r="B26" s="212" t="s">
        <v>130</v>
      </c>
      <c r="C26" s="120">
        <f>SUM(C27:C30)</f>
        <v>6018</v>
      </c>
      <c r="D26" s="120">
        <f t="shared" ref="D26" si="14">SUM(D27:D30)</f>
        <v>3010</v>
      </c>
      <c r="E26" s="120">
        <f t="shared" ref="E26" si="15">SUM(E27:E30)</f>
        <v>4880</v>
      </c>
      <c r="F26" s="125">
        <f>E26/D26*100</f>
        <v>162.12624584717608</v>
      </c>
      <c r="G26" s="511">
        <f>SUM(G27:G30)</f>
        <v>14586.630100444443</v>
      </c>
      <c r="H26" s="511">
        <f t="shared" ref="H26:I26" si="16">SUM(H27:H30)</f>
        <v>7294</v>
      </c>
      <c r="I26" s="511">
        <f t="shared" si="16"/>
        <v>11325.685539999999</v>
      </c>
      <c r="J26" s="503">
        <f t="shared" ref="J26:J27" si="17">I26/H26*100</f>
        <v>155.27399972580201</v>
      </c>
      <c r="L26" s="112"/>
    </row>
    <row r="27" spans="1:249" s="37" customFormat="1" ht="30" x14ac:dyDescent="0.25">
      <c r="A27" s="18">
        <v>1</v>
      </c>
      <c r="B27" s="73" t="s">
        <v>83</v>
      </c>
      <c r="C27" s="120">
        <v>4583</v>
      </c>
      <c r="D27" s="113">
        <f t="shared" ref="D27:D30" si="18">ROUND(C27/12*$B$3,0)</f>
        <v>2292</v>
      </c>
      <c r="E27" s="120">
        <v>3887</v>
      </c>
      <c r="F27" s="125">
        <f>E27/D27*100</f>
        <v>169.58987783595114</v>
      </c>
      <c r="G27" s="511">
        <v>11245.830580444443</v>
      </c>
      <c r="H27" s="690">
        <f t="shared" ref="H27" si="19">ROUND(G27/12*$B$3,0)</f>
        <v>5623</v>
      </c>
      <c r="I27" s="504">
        <v>8857.2633499999993</v>
      </c>
      <c r="J27" s="503">
        <f t="shared" si="17"/>
        <v>157.51846612128756</v>
      </c>
      <c r="L27" s="112"/>
    </row>
    <row r="28" spans="1:249" s="37" customFormat="1" ht="30" x14ac:dyDescent="0.25">
      <c r="A28" s="18">
        <v>1</v>
      </c>
      <c r="B28" s="73" t="s">
        <v>84</v>
      </c>
      <c r="C28" s="120">
        <v>1375</v>
      </c>
      <c r="D28" s="113">
        <f t="shared" si="18"/>
        <v>688</v>
      </c>
      <c r="E28" s="120">
        <v>936</v>
      </c>
      <c r="F28" s="125">
        <f>E28/D28*100</f>
        <v>136.04651162790697</v>
      </c>
      <c r="G28" s="511">
        <v>2965.38</v>
      </c>
      <c r="H28" s="690">
        <f t="shared" ref="H28:H36" si="20">ROUND(G28/12*$B$3,0)</f>
        <v>1483</v>
      </c>
      <c r="I28" s="504">
        <v>2111.77376</v>
      </c>
      <c r="J28" s="503">
        <f t="shared" ref="J28:J39" si="21">I28/H28*100</f>
        <v>142.39877006068781</v>
      </c>
      <c r="L28" s="112"/>
    </row>
    <row r="29" spans="1:249" s="37" customFormat="1" ht="45" x14ac:dyDescent="0.25">
      <c r="A29" s="18">
        <v>1</v>
      </c>
      <c r="B29" s="73" t="s">
        <v>124</v>
      </c>
      <c r="C29" s="120"/>
      <c r="D29" s="113">
        <f t="shared" si="18"/>
        <v>0</v>
      </c>
      <c r="E29" s="120"/>
      <c r="F29" s="125"/>
      <c r="G29" s="511"/>
      <c r="H29" s="690">
        <f t="shared" si="20"/>
        <v>0</v>
      </c>
      <c r="I29" s="504"/>
      <c r="J29" s="503"/>
      <c r="L29" s="112"/>
    </row>
    <row r="30" spans="1:249" s="37" customFormat="1" ht="30" x14ac:dyDescent="0.25">
      <c r="A30" s="18">
        <v>1</v>
      </c>
      <c r="B30" s="73" t="s">
        <v>125</v>
      </c>
      <c r="C30" s="120">
        <v>60</v>
      </c>
      <c r="D30" s="113">
        <f t="shared" si="18"/>
        <v>30</v>
      </c>
      <c r="E30" s="120">
        <v>57</v>
      </c>
      <c r="F30" s="125">
        <f t="shared" ref="F30:F36" si="22">E30/D30*100</f>
        <v>190</v>
      </c>
      <c r="G30" s="511">
        <v>375.41952000000003</v>
      </c>
      <c r="H30" s="690">
        <f t="shared" si="20"/>
        <v>188</v>
      </c>
      <c r="I30" s="504">
        <v>356.64843000000008</v>
      </c>
      <c r="J30" s="503">
        <f t="shared" si="21"/>
        <v>189.7066117021277</v>
      </c>
      <c r="L30" s="768"/>
    </row>
    <row r="31" spans="1:249" s="37" customFormat="1" ht="30" x14ac:dyDescent="0.25">
      <c r="A31" s="18">
        <v>1</v>
      </c>
      <c r="B31" s="212" t="s">
        <v>122</v>
      </c>
      <c r="C31" s="120">
        <f>SUM(C32:C36)</f>
        <v>8240</v>
      </c>
      <c r="D31" s="120">
        <f t="shared" ref="D31:I31" si="23">SUM(D32:D36)</f>
        <v>4120</v>
      </c>
      <c r="E31" s="120">
        <f t="shared" si="23"/>
        <v>2404</v>
      </c>
      <c r="F31" s="125">
        <f t="shared" si="22"/>
        <v>58.349514563106794</v>
      </c>
      <c r="G31" s="504">
        <f t="shared" si="23"/>
        <v>15710.696660000001</v>
      </c>
      <c r="H31" s="504">
        <f t="shared" si="23"/>
        <v>7856</v>
      </c>
      <c r="I31" s="504">
        <f t="shared" si="23"/>
        <v>3699.4503300000001</v>
      </c>
      <c r="J31" s="503">
        <f t="shared" si="21"/>
        <v>47.090762856415481</v>
      </c>
      <c r="L31" s="112"/>
    </row>
    <row r="32" spans="1:249" s="37" customFormat="1" ht="30" x14ac:dyDescent="0.25">
      <c r="A32" s="18">
        <v>1</v>
      </c>
      <c r="B32" s="73" t="s">
        <v>118</v>
      </c>
      <c r="C32" s="120">
        <v>1000</v>
      </c>
      <c r="D32" s="113">
        <f t="shared" ref="D32:D36" si="24">ROUND(C32/12*$B$3,0)</f>
        <v>500</v>
      </c>
      <c r="E32" s="120">
        <v>325</v>
      </c>
      <c r="F32" s="125">
        <f t="shared" si="22"/>
        <v>65</v>
      </c>
      <c r="G32" s="511">
        <v>1753.87</v>
      </c>
      <c r="H32" s="690">
        <f t="shared" si="20"/>
        <v>877</v>
      </c>
      <c r="I32" s="511">
        <v>562.11033999999995</v>
      </c>
      <c r="J32" s="503">
        <f t="shared" si="21"/>
        <v>64.094679589509681</v>
      </c>
      <c r="L32" s="112"/>
    </row>
    <row r="33" spans="1:249" s="37" customFormat="1" ht="61.5" customHeight="1" x14ac:dyDescent="0.25">
      <c r="A33" s="18">
        <v>1</v>
      </c>
      <c r="B33" s="73" t="s">
        <v>129</v>
      </c>
      <c r="C33" s="120">
        <v>3610</v>
      </c>
      <c r="D33" s="113">
        <f t="shared" si="24"/>
        <v>1805</v>
      </c>
      <c r="E33" s="120">
        <v>684</v>
      </c>
      <c r="F33" s="125">
        <f t="shared" si="22"/>
        <v>37.894736842105267</v>
      </c>
      <c r="G33" s="511">
        <v>9491.4830000000002</v>
      </c>
      <c r="H33" s="690">
        <f t="shared" si="20"/>
        <v>4746</v>
      </c>
      <c r="I33" s="504">
        <v>1578.7148299999999</v>
      </c>
      <c r="J33" s="503">
        <f t="shared" si="21"/>
        <v>33.26411356932153</v>
      </c>
      <c r="L33" s="112"/>
    </row>
    <row r="34" spans="1:249" s="37" customFormat="1" ht="45" x14ac:dyDescent="0.25">
      <c r="A34" s="18">
        <v>1</v>
      </c>
      <c r="B34" s="73" t="s">
        <v>119</v>
      </c>
      <c r="C34" s="120">
        <v>2536</v>
      </c>
      <c r="D34" s="113">
        <f t="shared" si="24"/>
        <v>1268</v>
      </c>
      <c r="E34" s="120">
        <v>1058</v>
      </c>
      <c r="F34" s="125">
        <f t="shared" si="22"/>
        <v>83.438485804416402</v>
      </c>
      <c r="G34" s="511">
        <v>2563.8960000000002</v>
      </c>
      <c r="H34" s="690">
        <f t="shared" si="20"/>
        <v>1282</v>
      </c>
      <c r="I34" s="504">
        <v>1077.3777699999998</v>
      </c>
      <c r="J34" s="503">
        <f t="shared" si="21"/>
        <v>84.038827613104502</v>
      </c>
      <c r="L34" s="112"/>
    </row>
    <row r="35" spans="1:249" s="37" customFormat="1" ht="30" x14ac:dyDescent="0.25">
      <c r="A35" s="18">
        <v>1</v>
      </c>
      <c r="B35" s="73" t="s">
        <v>86</v>
      </c>
      <c r="C35" s="120">
        <v>330</v>
      </c>
      <c r="D35" s="113">
        <f t="shared" si="24"/>
        <v>165</v>
      </c>
      <c r="E35" s="120">
        <v>71</v>
      </c>
      <c r="F35" s="125">
        <f t="shared" si="22"/>
        <v>43.030303030303031</v>
      </c>
      <c r="G35" s="511">
        <v>1320.2805000000001</v>
      </c>
      <c r="H35" s="690">
        <f t="shared" si="20"/>
        <v>660</v>
      </c>
      <c r="I35" s="504">
        <v>278.90384999999998</v>
      </c>
      <c r="J35" s="503">
        <f t="shared" si="21"/>
        <v>42.258159090909089</v>
      </c>
      <c r="L35" s="112"/>
    </row>
    <row r="36" spans="1:249" s="37" customFormat="1" ht="30" x14ac:dyDescent="0.25">
      <c r="A36" s="18">
        <v>1</v>
      </c>
      <c r="B36" s="309" t="s">
        <v>87</v>
      </c>
      <c r="C36" s="186">
        <v>764</v>
      </c>
      <c r="D36" s="324">
        <f t="shared" si="24"/>
        <v>382</v>
      </c>
      <c r="E36" s="186">
        <v>266</v>
      </c>
      <c r="F36" s="406">
        <f t="shared" si="22"/>
        <v>69.633507853403145</v>
      </c>
      <c r="G36" s="512">
        <v>581.16716000000008</v>
      </c>
      <c r="H36" s="691">
        <f t="shared" si="20"/>
        <v>291</v>
      </c>
      <c r="I36" s="699">
        <v>202.34354000000005</v>
      </c>
      <c r="J36" s="505">
        <f t="shared" si="21"/>
        <v>69.533862542955333</v>
      </c>
      <c r="L36" s="112"/>
    </row>
    <row r="37" spans="1:249" s="37" customFormat="1" ht="30" x14ac:dyDescent="0.25">
      <c r="A37" s="18">
        <v>1</v>
      </c>
      <c r="B37" s="711" t="s">
        <v>133</v>
      </c>
      <c r="C37" s="120">
        <v>12500</v>
      </c>
      <c r="D37" s="113">
        <f t="shared" ref="D37" si="25">ROUND(C37/12*$B$3,0)</f>
        <v>6250</v>
      </c>
      <c r="E37" s="120">
        <v>6391</v>
      </c>
      <c r="F37" s="125">
        <f t="shared" ref="F37:F38" si="26">E37/D37*100</f>
        <v>102.25599999999999</v>
      </c>
      <c r="G37" s="511">
        <v>11206.99942</v>
      </c>
      <c r="H37" s="690">
        <f t="shared" ref="H37:H38" si="27">ROUND(G37/12*$B$3,0)</f>
        <v>5603</v>
      </c>
      <c r="I37" s="504">
        <v>4857.1296600000005</v>
      </c>
      <c r="J37" s="503">
        <f t="shared" ref="J37" si="28">I37/H37*100</f>
        <v>86.688018204533293</v>
      </c>
      <c r="L37" s="112"/>
    </row>
    <row r="38" spans="1:249" s="37" customFormat="1" ht="30.75" thickBot="1" x14ac:dyDescent="0.3">
      <c r="A38" s="18">
        <v>1</v>
      </c>
      <c r="B38" s="711" t="s">
        <v>135</v>
      </c>
      <c r="C38" s="120">
        <v>50</v>
      </c>
      <c r="D38" s="764">
        <f>ROUND(C38/10*4,0)</f>
        <v>20</v>
      </c>
      <c r="E38" s="120"/>
      <c r="F38" s="125">
        <f t="shared" si="26"/>
        <v>0</v>
      </c>
      <c r="G38" s="511"/>
      <c r="H38" s="690">
        <f t="shared" si="27"/>
        <v>0</v>
      </c>
      <c r="I38" s="504"/>
      <c r="J38" s="503"/>
      <c r="L38" s="112"/>
    </row>
    <row r="39" spans="1:249" s="37" customFormat="1" ht="17.25" customHeight="1" thickBot="1" x14ac:dyDescent="0.3">
      <c r="A39" s="18">
        <v>1</v>
      </c>
      <c r="B39" s="117" t="s">
        <v>3</v>
      </c>
      <c r="C39" s="464"/>
      <c r="D39" s="464"/>
      <c r="E39" s="464"/>
      <c r="F39" s="465"/>
      <c r="G39" s="506">
        <f>G31+G26+G37</f>
        <v>41504.326180444448</v>
      </c>
      <c r="H39" s="506">
        <f t="shared" ref="H39:I39" si="29">H31+H26+H37</f>
        <v>20753</v>
      </c>
      <c r="I39" s="506">
        <f t="shared" si="29"/>
        <v>19882.265529999997</v>
      </c>
      <c r="J39" s="507">
        <f t="shared" si="21"/>
        <v>95.804295909025186</v>
      </c>
      <c r="L39" s="112"/>
    </row>
    <row r="40" spans="1:249" s="34" customFormat="1" ht="15" customHeight="1" x14ac:dyDescent="0.25">
      <c r="A40" s="18">
        <v>1</v>
      </c>
      <c r="B40" s="90"/>
      <c r="C40" s="164"/>
      <c r="D40" s="164"/>
      <c r="E40" s="164"/>
      <c r="F40" s="164"/>
      <c r="G40" s="510"/>
      <c r="H40" s="510"/>
      <c r="I40" s="510"/>
      <c r="J40" s="510"/>
      <c r="K40" s="35"/>
      <c r="L40" s="769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</row>
    <row r="41" spans="1:249" s="10" customFormat="1" ht="32.25" customHeight="1" x14ac:dyDescent="0.25">
      <c r="A41" s="18">
        <v>1</v>
      </c>
      <c r="B41" s="180" t="s">
        <v>77</v>
      </c>
      <c r="C41" s="163"/>
      <c r="D41" s="163"/>
      <c r="E41" s="163"/>
      <c r="F41" s="163"/>
      <c r="G41" s="502"/>
      <c r="H41" s="502"/>
      <c r="I41" s="502"/>
      <c r="J41" s="502"/>
      <c r="K41" s="13"/>
      <c r="L41" s="767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7" customFormat="1" ht="30" x14ac:dyDescent="0.25">
      <c r="A42" s="18">
        <v>1</v>
      </c>
      <c r="B42" s="212" t="s">
        <v>130</v>
      </c>
      <c r="C42" s="120">
        <f>SUM(C43:C44)</f>
        <v>7522</v>
      </c>
      <c r="D42" s="120">
        <f>SUM(D43:D44)</f>
        <v>3761</v>
      </c>
      <c r="E42" s="120">
        <f>SUM(E43:E44)</f>
        <v>3822</v>
      </c>
      <c r="F42" s="125">
        <f>E42/D42*100</f>
        <v>101.62190906673756</v>
      </c>
      <c r="G42" s="511">
        <f>SUM(G43:G44)</f>
        <v>17941.696129777778</v>
      </c>
      <c r="H42" s="511">
        <f t="shared" ref="H42:I42" si="30">SUM(H43:H44)</f>
        <v>8971</v>
      </c>
      <c r="I42" s="511">
        <f t="shared" si="30"/>
        <v>8423.7466800000002</v>
      </c>
      <c r="J42" s="505">
        <f t="shared" ref="J42:J49" si="31">I42/H42*100</f>
        <v>93.899751198305665</v>
      </c>
      <c r="L42" s="112"/>
    </row>
    <row r="43" spans="1:249" s="37" customFormat="1" ht="30" x14ac:dyDescent="0.25">
      <c r="A43" s="18">
        <v>1</v>
      </c>
      <c r="B43" s="73" t="s">
        <v>83</v>
      </c>
      <c r="C43" s="120">
        <v>5786</v>
      </c>
      <c r="D43" s="113">
        <f t="shared" ref="D43:D46" si="32">ROUND(C43/12*$B$3,0)</f>
        <v>2893</v>
      </c>
      <c r="E43" s="120">
        <v>3038</v>
      </c>
      <c r="F43" s="125">
        <f>E43/D43*100</f>
        <v>105.01209816799171</v>
      </c>
      <c r="G43" s="511">
        <v>14197.769089777779</v>
      </c>
      <c r="H43" s="690">
        <f t="shared" ref="H43:H46" si="33">ROUND(G43/12*$B$3,0)</f>
        <v>7099</v>
      </c>
      <c r="I43" s="511">
        <v>6650.6240499999994</v>
      </c>
      <c r="J43" s="505">
        <f t="shared" si="31"/>
        <v>93.683956191012811</v>
      </c>
      <c r="L43" s="112"/>
    </row>
    <row r="44" spans="1:249" s="37" customFormat="1" ht="30" x14ac:dyDescent="0.25">
      <c r="A44" s="18">
        <v>1</v>
      </c>
      <c r="B44" s="73" t="s">
        <v>84</v>
      </c>
      <c r="C44" s="120">
        <v>1736</v>
      </c>
      <c r="D44" s="113">
        <f t="shared" si="32"/>
        <v>868</v>
      </c>
      <c r="E44" s="120">
        <v>784</v>
      </c>
      <c r="F44" s="125">
        <f>E44/D44*100</f>
        <v>90.322580645161281</v>
      </c>
      <c r="G44" s="511">
        <v>3743.92704</v>
      </c>
      <c r="H44" s="690">
        <f t="shared" si="33"/>
        <v>1872</v>
      </c>
      <c r="I44" s="511">
        <v>1773.1226299999998</v>
      </c>
      <c r="J44" s="505">
        <f t="shared" si="31"/>
        <v>94.718089209401697</v>
      </c>
      <c r="L44" s="112"/>
    </row>
    <row r="45" spans="1:249" s="37" customFormat="1" ht="30" x14ac:dyDescent="0.25">
      <c r="A45" s="18">
        <v>1</v>
      </c>
      <c r="B45" s="212" t="s">
        <v>122</v>
      </c>
      <c r="C45" s="120">
        <f>SUM(C46)</f>
        <v>2000</v>
      </c>
      <c r="D45" s="120">
        <f t="shared" ref="D45:I45" si="34">SUM(D46)</f>
        <v>1000</v>
      </c>
      <c r="E45" s="120">
        <f t="shared" si="34"/>
        <v>260</v>
      </c>
      <c r="F45" s="125">
        <f t="shared" ref="F45:F48" si="35">E45/D45*100</f>
        <v>26</v>
      </c>
      <c r="G45" s="504">
        <f t="shared" si="34"/>
        <v>3507.74</v>
      </c>
      <c r="H45" s="504">
        <f t="shared" si="34"/>
        <v>1754</v>
      </c>
      <c r="I45" s="504">
        <f t="shared" si="34"/>
        <v>454.24498999999997</v>
      </c>
      <c r="J45" s="505">
        <f t="shared" si="31"/>
        <v>25.897661915621434</v>
      </c>
      <c r="L45" s="112"/>
    </row>
    <row r="46" spans="1:249" s="37" customFormat="1" ht="30" x14ac:dyDescent="0.25">
      <c r="A46" s="18">
        <v>1</v>
      </c>
      <c r="B46" s="309" t="s">
        <v>118</v>
      </c>
      <c r="C46" s="186">
        <v>2000</v>
      </c>
      <c r="D46" s="324">
        <f t="shared" si="32"/>
        <v>1000</v>
      </c>
      <c r="E46" s="186">
        <v>260</v>
      </c>
      <c r="F46" s="406">
        <f t="shared" si="35"/>
        <v>26</v>
      </c>
      <c r="G46" s="512">
        <v>3507.74</v>
      </c>
      <c r="H46" s="691">
        <f t="shared" si="33"/>
        <v>1754</v>
      </c>
      <c r="I46" s="512">
        <v>454.24498999999997</v>
      </c>
      <c r="J46" s="505">
        <f t="shared" si="31"/>
        <v>25.897661915621434</v>
      </c>
      <c r="L46" s="112"/>
    </row>
    <row r="47" spans="1:249" s="37" customFormat="1" ht="30" x14ac:dyDescent="0.25">
      <c r="A47" s="18">
        <v>1</v>
      </c>
      <c r="B47" s="711" t="s">
        <v>133</v>
      </c>
      <c r="C47" s="120">
        <v>8800</v>
      </c>
      <c r="D47" s="113">
        <f t="shared" ref="D47" si="36">ROUND(C47/12*$B$3,0)</f>
        <v>4400</v>
      </c>
      <c r="E47" s="120">
        <v>4857</v>
      </c>
      <c r="F47" s="125">
        <f t="shared" si="35"/>
        <v>110.38636363636363</v>
      </c>
      <c r="G47" s="511">
        <v>6788.848</v>
      </c>
      <c r="H47" s="690">
        <f t="shared" ref="H47:H48" si="37">ROUND(G47/12*$B$3,0)</f>
        <v>3394</v>
      </c>
      <c r="I47" s="511">
        <v>3510.0658599999997</v>
      </c>
      <c r="J47" s="505">
        <f t="shared" ref="J47" si="38">I47/H47*100</f>
        <v>103.41973659398937</v>
      </c>
      <c r="L47" s="112"/>
    </row>
    <row r="48" spans="1:249" s="37" customFormat="1" ht="30.75" thickBot="1" x14ac:dyDescent="0.3">
      <c r="A48" s="18">
        <v>1</v>
      </c>
      <c r="B48" s="711" t="s">
        <v>135</v>
      </c>
      <c r="C48" s="120">
        <v>2000</v>
      </c>
      <c r="D48" s="764">
        <f>ROUND(C48/10*4,0)</f>
        <v>800</v>
      </c>
      <c r="E48" s="120">
        <v>722</v>
      </c>
      <c r="F48" s="125">
        <f t="shared" si="35"/>
        <v>90.25</v>
      </c>
      <c r="G48" s="511"/>
      <c r="H48" s="690">
        <f t="shared" si="37"/>
        <v>0</v>
      </c>
      <c r="I48" s="511">
        <v>556.99411999999995</v>
      </c>
      <c r="J48" s="505"/>
      <c r="L48" s="112"/>
    </row>
    <row r="49" spans="1:12" s="37" customFormat="1" ht="17.25" customHeight="1" thickBot="1" x14ac:dyDescent="0.3">
      <c r="A49" s="18">
        <v>1</v>
      </c>
      <c r="B49" s="117" t="s">
        <v>3</v>
      </c>
      <c r="C49" s="464"/>
      <c r="D49" s="464"/>
      <c r="E49" s="464"/>
      <c r="F49" s="465"/>
      <c r="G49" s="506">
        <f>G42+G45+G47</f>
        <v>28238.284129777778</v>
      </c>
      <c r="H49" s="506">
        <f t="shared" ref="H49:I49" si="39">H42+H45+H47</f>
        <v>14119</v>
      </c>
      <c r="I49" s="506">
        <f t="shared" si="39"/>
        <v>12388.057529999998</v>
      </c>
      <c r="J49" s="513">
        <f t="shared" si="31"/>
        <v>87.740332388979382</v>
      </c>
      <c r="L49" s="112"/>
    </row>
    <row r="50" spans="1:12" ht="15" customHeight="1" x14ac:dyDescent="0.25">
      <c r="A50" s="18">
        <v>1</v>
      </c>
      <c r="B50" s="93"/>
      <c r="C50" s="162"/>
      <c r="D50" s="162"/>
      <c r="E50" s="162"/>
      <c r="F50" s="162"/>
      <c r="G50" s="514"/>
      <c r="H50" s="514"/>
      <c r="I50" s="514"/>
      <c r="J50" s="514"/>
    </row>
    <row r="51" spans="1:12" ht="33" customHeight="1" x14ac:dyDescent="0.25">
      <c r="A51" s="18">
        <v>1</v>
      </c>
      <c r="B51" s="180" t="s">
        <v>78</v>
      </c>
      <c r="C51" s="163"/>
      <c r="D51" s="163"/>
      <c r="E51" s="163"/>
      <c r="F51" s="163"/>
      <c r="G51" s="502"/>
      <c r="H51" s="502"/>
      <c r="I51" s="502"/>
      <c r="J51" s="502"/>
    </row>
    <row r="52" spans="1:12" s="37" customFormat="1" ht="30" x14ac:dyDescent="0.25">
      <c r="A52" s="18">
        <v>1</v>
      </c>
      <c r="B52" s="212" t="s">
        <v>130</v>
      </c>
      <c r="C52" s="120">
        <f>SUM(C53:C54)</f>
        <v>16699</v>
      </c>
      <c r="D52" s="120">
        <f>SUM(D53:D54)</f>
        <v>8350</v>
      </c>
      <c r="E52" s="120">
        <f>SUM(E53:E54)</f>
        <v>9205</v>
      </c>
      <c r="F52" s="125">
        <f t="shared" ref="F52:F56" si="40">E52/D52*100</f>
        <v>110.23952095808383</v>
      </c>
      <c r="G52" s="511">
        <f>SUM(G53:G54)</f>
        <v>39830.934244444441</v>
      </c>
      <c r="H52" s="511">
        <f t="shared" ref="H52:I52" si="41">SUM(H53:H54)</f>
        <v>19916</v>
      </c>
      <c r="I52" s="511">
        <f t="shared" si="41"/>
        <v>22992.695380000001</v>
      </c>
      <c r="J52" s="505">
        <f t="shared" ref="J52:J60" si="42">I52/H52*100</f>
        <v>115.44836001205061</v>
      </c>
      <c r="L52" s="112"/>
    </row>
    <row r="53" spans="1:12" s="37" customFormat="1" ht="30" x14ac:dyDescent="0.25">
      <c r="A53" s="18">
        <v>1</v>
      </c>
      <c r="B53" s="73" t="s">
        <v>83</v>
      </c>
      <c r="C53" s="120">
        <v>12845</v>
      </c>
      <c r="D53" s="113">
        <f t="shared" ref="D53:D56" si="43">ROUND(C53/12*$B$3,0)</f>
        <v>6423</v>
      </c>
      <c r="E53" s="120">
        <v>7148</v>
      </c>
      <c r="F53" s="125">
        <f t="shared" si="40"/>
        <v>111.28756033006384</v>
      </c>
      <c r="G53" s="511">
        <v>31519.243684444442</v>
      </c>
      <c r="H53" s="690">
        <f t="shared" ref="H53" si="44">ROUND(G53/12*$B$3,0)</f>
        <v>15760</v>
      </c>
      <c r="I53" s="511">
        <v>18326.291880000001</v>
      </c>
      <c r="J53" s="505">
        <f t="shared" si="42"/>
        <v>116.28357791878172</v>
      </c>
      <c r="L53" s="112"/>
    </row>
    <row r="54" spans="1:12" s="37" customFormat="1" ht="30" x14ac:dyDescent="0.25">
      <c r="A54" s="18">
        <v>1</v>
      </c>
      <c r="B54" s="73" t="s">
        <v>84</v>
      </c>
      <c r="C54" s="120">
        <v>3854</v>
      </c>
      <c r="D54" s="113">
        <f t="shared" si="43"/>
        <v>1927</v>
      </c>
      <c r="E54" s="120">
        <v>2057</v>
      </c>
      <c r="F54" s="125">
        <f t="shared" si="40"/>
        <v>106.74623767514271</v>
      </c>
      <c r="G54" s="511">
        <v>8311.6905600000009</v>
      </c>
      <c r="H54" s="690">
        <f>ROUND(G54/12*$B$3,0)</f>
        <v>4156</v>
      </c>
      <c r="I54" s="511">
        <v>4666.4035000000003</v>
      </c>
      <c r="J54" s="505">
        <f t="shared" si="42"/>
        <v>112.28112367661214</v>
      </c>
      <c r="L54" s="112"/>
    </row>
    <row r="55" spans="1:12" s="37" customFormat="1" ht="30" x14ac:dyDescent="0.25">
      <c r="A55" s="18">
        <v>1</v>
      </c>
      <c r="B55" s="213" t="s">
        <v>122</v>
      </c>
      <c r="C55" s="120">
        <f>SUM(C56)</f>
        <v>8030</v>
      </c>
      <c r="D55" s="120">
        <f t="shared" ref="D55:I55" si="45">SUM(D56)</f>
        <v>4015</v>
      </c>
      <c r="E55" s="120">
        <f t="shared" si="45"/>
        <v>4377</v>
      </c>
      <c r="F55" s="125">
        <f t="shared" si="40"/>
        <v>109.0161892901619</v>
      </c>
      <c r="G55" s="504">
        <f t="shared" si="45"/>
        <v>14083.5761</v>
      </c>
      <c r="H55" s="504">
        <f t="shared" si="45"/>
        <v>7042</v>
      </c>
      <c r="I55" s="504">
        <f t="shared" si="45"/>
        <v>7690.7650399999993</v>
      </c>
      <c r="J55" s="505">
        <f t="shared" si="42"/>
        <v>109.21279522862821</v>
      </c>
      <c r="L55" s="112"/>
    </row>
    <row r="56" spans="1:12" s="37" customFormat="1" ht="30" x14ac:dyDescent="0.25">
      <c r="A56" s="18">
        <v>1</v>
      </c>
      <c r="B56" s="309" t="s">
        <v>118</v>
      </c>
      <c r="C56" s="186">
        <v>8030</v>
      </c>
      <c r="D56" s="324">
        <f t="shared" si="43"/>
        <v>4015</v>
      </c>
      <c r="E56" s="186">
        <v>4377</v>
      </c>
      <c r="F56" s="406">
        <f t="shared" si="40"/>
        <v>109.0161892901619</v>
      </c>
      <c r="G56" s="512">
        <v>14083.5761</v>
      </c>
      <c r="H56" s="691">
        <f t="shared" ref="H56:H59" si="46">ROUND(G56/12*$B$3,0)</f>
        <v>7042</v>
      </c>
      <c r="I56" s="512">
        <v>7690.7650399999993</v>
      </c>
      <c r="J56" s="505">
        <f t="shared" si="42"/>
        <v>109.21279522862821</v>
      </c>
      <c r="L56" s="112"/>
    </row>
    <row r="57" spans="1:12" s="37" customFormat="1" ht="30" x14ac:dyDescent="0.25">
      <c r="A57" s="18">
        <v>1</v>
      </c>
      <c r="B57" s="123" t="s">
        <v>133</v>
      </c>
      <c r="C57" s="120">
        <v>32450</v>
      </c>
      <c r="D57" s="113">
        <f t="shared" ref="D57:D58" si="47">ROUND(C57/12*$B$3,0)</f>
        <v>16225</v>
      </c>
      <c r="E57" s="120">
        <v>15202</v>
      </c>
      <c r="F57" s="125">
        <f t="shared" ref="F57:F59" si="48">E57/D57*100</f>
        <v>93.694915254237287</v>
      </c>
      <c r="G57" s="511">
        <v>25033.877</v>
      </c>
      <c r="H57" s="690">
        <f t="shared" si="46"/>
        <v>12517</v>
      </c>
      <c r="I57" s="511">
        <v>11617.684480000002</v>
      </c>
      <c r="J57" s="505">
        <f t="shared" ref="J57" si="49">I57/H57*100</f>
        <v>92.81524710393866</v>
      </c>
      <c r="L57" s="112"/>
    </row>
    <row r="58" spans="1:12" s="37" customFormat="1" ht="30" x14ac:dyDescent="0.25">
      <c r="A58" s="18">
        <v>1</v>
      </c>
      <c r="B58" s="123" t="s">
        <v>134</v>
      </c>
      <c r="C58" s="120">
        <v>15500</v>
      </c>
      <c r="D58" s="113">
        <f t="shared" si="47"/>
        <v>7750</v>
      </c>
      <c r="E58" s="120">
        <v>6600</v>
      </c>
      <c r="F58" s="125">
        <f t="shared" si="48"/>
        <v>85.161290322580641</v>
      </c>
      <c r="G58" s="511"/>
      <c r="H58" s="690">
        <f t="shared" si="46"/>
        <v>0</v>
      </c>
      <c r="I58" s="511">
        <v>5044.4259799999991</v>
      </c>
      <c r="J58" s="505"/>
      <c r="L58" s="112"/>
    </row>
    <row r="59" spans="1:12" s="37" customFormat="1" ht="15.75" thickBot="1" x14ac:dyDescent="0.3">
      <c r="A59" s="18">
        <v>1</v>
      </c>
      <c r="B59" s="123" t="s">
        <v>135</v>
      </c>
      <c r="C59" s="120">
        <v>7800</v>
      </c>
      <c r="D59" s="764">
        <f>ROUND(C59/10*4,0)</f>
        <v>3120</v>
      </c>
      <c r="E59" s="120">
        <v>1223</v>
      </c>
      <c r="F59" s="125">
        <f t="shared" si="48"/>
        <v>39.198717948717949</v>
      </c>
      <c r="G59" s="511"/>
      <c r="H59" s="690">
        <f t="shared" si="46"/>
        <v>0</v>
      </c>
      <c r="I59" s="511">
        <v>943.49558000000002</v>
      </c>
      <c r="J59" s="505"/>
      <c r="L59" s="112"/>
    </row>
    <row r="60" spans="1:12" s="37" customFormat="1" ht="15" customHeight="1" thickBot="1" x14ac:dyDescent="0.3">
      <c r="A60" s="18">
        <v>1</v>
      </c>
      <c r="B60" s="117" t="s">
        <v>3</v>
      </c>
      <c r="C60" s="464"/>
      <c r="D60" s="464"/>
      <c r="E60" s="464"/>
      <c r="F60" s="465"/>
      <c r="G60" s="506">
        <f>G52+G55+G57</f>
        <v>78948.387344444433</v>
      </c>
      <c r="H60" s="506">
        <f t="shared" ref="H60:I60" si="50">H52+H55+H57</f>
        <v>39475</v>
      </c>
      <c r="I60" s="506">
        <f t="shared" si="50"/>
        <v>42301.144899999999</v>
      </c>
      <c r="J60" s="513">
        <f t="shared" si="42"/>
        <v>107.15932843571881</v>
      </c>
      <c r="L60" s="112"/>
    </row>
    <row r="61" spans="1:12" ht="15" customHeight="1" x14ac:dyDescent="0.25">
      <c r="A61" s="18">
        <v>1</v>
      </c>
      <c r="B61" s="92"/>
      <c r="C61" s="91"/>
      <c r="D61" s="91"/>
      <c r="E61" s="164"/>
      <c r="F61" s="91"/>
      <c r="G61" s="509"/>
      <c r="H61" s="509"/>
      <c r="I61" s="510"/>
      <c r="J61" s="509"/>
    </row>
    <row r="62" spans="1:12" ht="29.25" x14ac:dyDescent="0.25">
      <c r="A62" s="18">
        <v>1</v>
      </c>
      <c r="B62" s="177" t="s">
        <v>79</v>
      </c>
      <c r="C62" s="165"/>
      <c r="D62" s="165"/>
      <c r="E62" s="165"/>
      <c r="F62" s="165"/>
      <c r="G62" s="502"/>
      <c r="H62" s="502"/>
      <c r="I62" s="502"/>
      <c r="J62" s="502"/>
    </row>
    <row r="63" spans="1:12" s="37" customFormat="1" ht="30" x14ac:dyDescent="0.25">
      <c r="A63" s="18">
        <v>1</v>
      </c>
      <c r="B63" s="212" t="s">
        <v>130</v>
      </c>
      <c r="C63" s="120">
        <f>SUM(C64:C65)</f>
        <v>420</v>
      </c>
      <c r="D63" s="120">
        <f>SUM(D64:D65)</f>
        <v>210</v>
      </c>
      <c r="E63" s="120">
        <f>SUM(E64:E65)</f>
        <v>512</v>
      </c>
      <c r="F63" s="125">
        <f t="shared" ref="F63:F72" si="51">E63/D63*100</f>
        <v>243.80952380952382</v>
      </c>
      <c r="G63" s="511">
        <f>SUM(G64:G65)</f>
        <v>2627.9366399999999</v>
      </c>
      <c r="H63" s="511">
        <f t="shared" ref="H63:I63" si="52">SUM(H64:H65)</f>
        <v>1314</v>
      </c>
      <c r="I63" s="511">
        <f t="shared" si="52"/>
        <v>3203.57888</v>
      </c>
      <c r="J63" s="511">
        <f>I63/H63*100</f>
        <v>243.80356773211565</v>
      </c>
      <c r="L63" s="112"/>
    </row>
    <row r="64" spans="1:12" s="37" customFormat="1" ht="45" x14ac:dyDescent="0.25">
      <c r="A64" s="18">
        <v>1</v>
      </c>
      <c r="B64" s="73" t="s">
        <v>124</v>
      </c>
      <c r="C64" s="120">
        <v>120</v>
      </c>
      <c r="D64" s="113">
        <f t="shared" ref="D64:D65" si="53">ROUND(C64/12*$B$3,0)</f>
        <v>60</v>
      </c>
      <c r="E64" s="120">
        <v>109</v>
      </c>
      <c r="F64" s="125">
        <f t="shared" si="51"/>
        <v>181.66666666666666</v>
      </c>
      <c r="G64" s="511">
        <v>750.83904000000007</v>
      </c>
      <c r="H64" s="690">
        <f t="shared" ref="H64:H72" si="54">ROUND(G64/12*$B$3,0)</f>
        <v>375</v>
      </c>
      <c r="I64" s="511">
        <v>682.01191000000006</v>
      </c>
      <c r="J64" s="511">
        <f t="shared" ref="J64:J73" si="55">I64/H64*100</f>
        <v>181.86984266666667</v>
      </c>
      <c r="L64" s="112"/>
    </row>
    <row r="65" spans="1:12" s="37" customFormat="1" ht="30" x14ac:dyDescent="0.25">
      <c r="A65" s="18">
        <v>1</v>
      </c>
      <c r="B65" s="73" t="s">
        <v>125</v>
      </c>
      <c r="C65" s="120">
        <v>300</v>
      </c>
      <c r="D65" s="113">
        <f t="shared" si="53"/>
        <v>150</v>
      </c>
      <c r="E65" s="120">
        <v>403</v>
      </c>
      <c r="F65" s="125">
        <f t="shared" si="51"/>
        <v>268.66666666666663</v>
      </c>
      <c r="G65" s="511">
        <v>1877.0976000000001</v>
      </c>
      <c r="H65" s="690">
        <f t="shared" si="54"/>
        <v>939</v>
      </c>
      <c r="I65" s="511">
        <v>2521.5669699999999</v>
      </c>
      <c r="J65" s="511">
        <f t="shared" si="55"/>
        <v>268.53748349307773</v>
      </c>
      <c r="L65" s="112"/>
    </row>
    <row r="66" spans="1:12" s="37" customFormat="1" ht="30" x14ac:dyDescent="0.25">
      <c r="A66" s="18">
        <v>1</v>
      </c>
      <c r="B66" s="212" t="s">
        <v>122</v>
      </c>
      <c r="C66" s="120">
        <f>SUM(C67:C70)</f>
        <v>53705</v>
      </c>
      <c r="D66" s="120">
        <f>SUM(D67:D70)</f>
        <v>26853</v>
      </c>
      <c r="E66" s="120">
        <f>SUM(E67:E70)</f>
        <v>21999</v>
      </c>
      <c r="F66" s="125">
        <f t="shared" si="51"/>
        <v>81.923807395821697</v>
      </c>
      <c r="G66" s="511">
        <f>SUM(G67:G70)</f>
        <v>100134.69265</v>
      </c>
      <c r="H66" s="511">
        <f t="shared" ref="H66:I66" si="56">SUM(H67:H70)</f>
        <v>50068</v>
      </c>
      <c r="I66" s="511">
        <f t="shared" si="56"/>
        <v>38731.401709999998</v>
      </c>
      <c r="J66" s="511">
        <f t="shared" si="55"/>
        <v>77.357597087960372</v>
      </c>
      <c r="L66" s="112"/>
    </row>
    <row r="67" spans="1:12" s="37" customFormat="1" ht="60" x14ac:dyDescent="0.25">
      <c r="A67" s="18">
        <v>1</v>
      </c>
      <c r="B67" s="73" t="s">
        <v>129</v>
      </c>
      <c r="C67" s="120">
        <v>28000</v>
      </c>
      <c r="D67" s="113">
        <f t="shared" ref="D67:D72" si="57">ROUND(C67/12*$B$3,0)</f>
        <v>14000</v>
      </c>
      <c r="E67" s="120">
        <v>10276</v>
      </c>
      <c r="F67" s="125">
        <f t="shared" si="51"/>
        <v>73.400000000000006</v>
      </c>
      <c r="G67" s="511">
        <v>74027.05</v>
      </c>
      <c r="H67" s="690">
        <f t="shared" si="54"/>
        <v>37014</v>
      </c>
      <c r="I67" s="511">
        <v>24815.624040000002</v>
      </c>
      <c r="J67" s="511">
        <f t="shared" si="55"/>
        <v>67.04388620521965</v>
      </c>
      <c r="L67" s="112"/>
    </row>
    <row r="68" spans="1:12" s="37" customFormat="1" ht="45" x14ac:dyDescent="0.25">
      <c r="A68" s="18">
        <v>1</v>
      </c>
      <c r="B68" s="73" t="s">
        <v>119</v>
      </c>
      <c r="C68" s="120">
        <v>20100</v>
      </c>
      <c r="D68" s="113">
        <f t="shared" si="57"/>
        <v>10050</v>
      </c>
      <c r="E68" s="120">
        <v>7717</v>
      </c>
      <c r="F68" s="125">
        <f t="shared" si="51"/>
        <v>76.7860696517413</v>
      </c>
      <c r="G68" s="511">
        <v>20321.099999999999</v>
      </c>
      <c r="H68" s="690">
        <f t="shared" si="54"/>
        <v>10161</v>
      </c>
      <c r="I68" s="511">
        <v>8221.3562700000002</v>
      </c>
      <c r="J68" s="511">
        <f t="shared" si="55"/>
        <v>80.910897254207271</v>
      </c>
      <c r="L68" s="112"/>
    </row>
    <row r="69" spans="1:12" s="37" customFormat="1" ht="30" x14ac:dyDescent="0.25">
      <c r="A69" s="18">
        <v>1</v>
      </c>
      <c r="B69" s="73" t="s">
        <v>86</v>
      </c>
      <c r="C69" s="120">
        <v>470</v>
      </c>
      <c r="D69" s="113">
        <f t="shared" si="57"/>
        <v>235</v>
      </c>
      <c r="E69" s="120">
        <v>866</v>
      </c>
      <c r="F69" s="125">
        <f t="shared" si="51"/>
        <v>368.51063829787233</v>
      </c>
      <c r="G69" s="511">
        <v>1880.3995</v>
      </c>
      <c r="H69" s="690">
        <f>ROUND(G69/12*$B$3,0)</f>
        <v>940</v>
      </c>
      <c r="I69" s="511">
        <v>3309.65825</v>
      </c>
      <c r="J69" s="511">
        <f t="shared" si="55"/>
        <v>352.09130319148937</v>
      </c>
      <c r="L69" s="112"/>
    </row>
    <row r="70" spans="1:12" s="37" customFormat="1" ht="30" x14ac:dyDescent="0.25">
      <c r="A70" s="18">
        <v>1</v>
      </c>
      <c r="B70" s="309" t="s">
        <v>87</v>
      </c>
      <c r="C70" s="186">
        <v>5135</v>
      </c>
      <c r="D70" s="324">
        <f t="shared" si="57"/>
        <v>2568</v>
      </c>
      <c r="E70" s="186">
        <v>3140</v>
      </c>
      <c r="F70" s="406">
        <f t="shared" si="51"/>
        <v>122.27414330218069</v>
      </c>
      <c r="G70" s="512">
        <v>3906.1431500000003</v>
      </c>
      <c r="H70" s="691">
        <f t="shared" si="54"/>
        <v>1953</v>
      </c>
      <c r="I70" s="512">
        <v>2384.7631499999998</v>
      </c>
      <c r="J70" s="512">
        <f t="shared" si="55"/>
        <v>122.107688172043</v>
      </c>
      <c r="L70" s="112"/>
    </row>
    <row r="71" spans="1:12" s="37" customFormat="1" ht="38.1" customHeight="1" x14ac:dyDescent="0.25">
      <c r="A71" s="18">
        <v>1</v>
      </c>
      <c r="B71" s="711" t="s">
        <v>133</v>
      </c>
      <c r="C71" s="120">
        <v>26692</v>
      </c>
      <c r="D71" s="113">
        <f t="shared" si="57"/>
        <v>13346</v>
      </c>
      <c r="E71" s="120">
        <v>12070</v>
      </c>
      <c r="F71" s="125">
        <f t="shared" si="51"/>
        <v>90.439082871272291</v>
      </c>
      <c r="G71" s="511">
        <v>20591.810320000001</v>
      </c>
      <c r="H71" s="690">
        <f t="shared" si="54"/>
        <v>10296</v>
      </c>
      <c r="I71" s="511">
        <v>9094.8190500000019</v>
      </c>
      <c r="J71" s="511">
        <f t="shared" si="55"/>
        <v>88.333518356643367</v>
      </c>
      <c r="L71" s="112"/>
    </row>
    <row r="72" spans="1:12" s="37" customFormat="1" ht="38.1" customHeight="1" thickBot="1" x14ac:dyDescent="0.3">
      <c r="A72" s="18">
        <v>1</v>
      </c>
      <c r="B72" s="729" t="s">
        <v>134</v>
      </c>
      <c r="C72" s="120">
        <v>5100</v>
      </c>
      <c r="D72" s="113">
        <f t="shared" si="57"/>
        <v>2550</v>
      </c>
      <c r="E72" s="120">
        <v>4952</v>
      </c>
      <c r="F72" s="125">
        <f t="shared" si="51"/>
        <v>194.19607843137254</v>
      </c>
      <c r="G72" s="511"/>
      <c r="H72" s="690">
        <f t="shared" si="54"/>
        <v>0</v>
      </c>
      <c r="I72" s="511">
        <v>3698.3792400000002</v>
      </c>
      <c r="J72" s="511"/>
      <c r="L72" s="112"/>
    </row>
    <row r="73" spans="1:12" s="37" customFormat="1" ht="15.75" thickBot="1" x14ac:dyDescent="0.3">
      <c r="A73" s="18">
        <v>1</v>
      </c>
      <c r="B73" s="117" t="s">
        <v>3</v>
      </c>
      <c r="C73" s="464"/>
      <c r="D73" s="464"/>
      <c r="E73" s="464"/>
      <c r="F73" s="465"/>
      <c r="G73" s="517">
        <f>G66+G63+G71</f>
        <v>123354.43961</v>
      </c>
      <c r="H73" s="517">
        <f t="shared" ref="H73:I73" si="58">H66+H63+H71</f>
        <v>61678</v>
      </c>
      <c r="I73" s="517">
        <f t="shared" si="58"/>
        <v>51029.799639999997</v>
      </c>
      <c r="J73" s="517">
        <f t="shared" si="55"/>
        <v>82.735820941016243</v>
      </c>
      <c r="L73" s="112"/>
    </row>
    <row r="74" spans="1:12" ht="15" customHeight="1" x14ac:dyDescent="0.25">
      <c r="A74" s="18">
        <v>1</v>
      </c>
      <c r="B74" s="80"/>
      <c r="C74" s="54"/>
      <c r="D74" s="54"/>
      <c r="E74" s="166"/>
      <c r="F74" s="54"/>
      <c r="G74" s="518"/>
      <c r="H74" s="518"/>
      <c r="I74" s="519"/>
      <c r="J74" s="518"/>
    </row>
    <row r="75" spans="1:12" ht="29.25" customHeight="1" x14ac:dyDescent="0.25">
      <c r="A75" s="18">
        <v>1</v>
      </c>
      <c r="B75" s="180" t="s">
        <v>80</v>
      </c>
      <c r="C75" s="165"/>
      <c r="D75" s="165"/>
      <c r="E75" s="165"/>
      <c r="F75" s="165"/>
      <c r="G75" s="502"/>
      <c r="H75" s="502"/>
      <c r="I75" s="502"/>
      <c r="J75" s="502"/>
    </row>
    <row r="76" spans="1:12" s="37" customFormat="1" ht="39.75" customHeight="1" x14ac:dyDescent="0.25">
      <c r="A76" s="18">
        <v>1</v>
      </c>
      <c r="B76" s="212" t="s">
        <v>130</v>
      </c>
      <c r="C76" s="120">
        <f>SUM(C77:C78)</f>
        <v>4709</v>
      </c>
      <c r="D76" s="120">
        <f>SUM(D77:D78)</f>
        <v>2355</v>
      </c>
      <c r="E76" s="120">
        <f>SUM(E77:E78)</f>
        <v>2840</v>
      </c>
      <c r="F76" s="125">
        <f>E76/D76*100</f>
        <v>120.59447983014861</v>
      </c>
      <c r="G76" s="511">
        <f>SUM(G77:G78)</f>
        <v>11231.98279288889</v>
      </c>
      <c r="H76" s="511">
        <f>SUM(H77:H78)</f>
        <v>5616</v>
      </c>
      <c r="I76" s="511">
        <f t="shared" ref="I76" si="59">SUM(I77:I78)</f>
        <v>5597.91122</v>
      </c>
      <c r="J76" s="511">
        <f t="shared" ref="J76:J82" si="60">I76/H76*100</f>
        <v>99.677906339031338</v>
      </c>
      <c r="L76" s="112"/>
    </row>
    <row r="77" spans="1:12" s="37" customFormat="1" ht="38.1" customHeight="1" x14ac:dyDescent="0.25">
      <c r="A77" s="18">
        <v>1</v>
      </c>
      <c r="B77" s="73" t="s">
        <v>83</v>
      </c>
      <c r="C77" s="120">
        <v>3622</v>
      </c>
      <c r="D77" s="113">
        <f t="shared" ref="D77:D80" si="61">ROUND(C77/12*$B$3,0)</f>
        <v>1811</v>
      </c>
      <c r="E77" s="120">
        <v>2088</v>
      </c>
      <c r="F77" s="125">
        <f>E77/D77*100</f>
        <v>115.29541689674214</v>
      </c>
      <c r="G77" s="511">
        <v>8887.7151128888891</v>
      </c>
      <c r="H77" s="690">
        <f>ROUND(G77/12*$B$3,0)</f>
        <v>4444</v>
      </c>
      <c r="I77" s="511">
        <v>3995.2480000000005</v>
      </c>
      <c r="J77" s="511">
        <f t="shared" si="60"/>
        <v>89.902070207020714</v>
      </c>
      <c r="L77" s="112"/>
    </row>
    <row r="78" spans="1:12" s="37" customFormat="1" ht="38.1" customHeight="1" x14ac:dyDescent="0.25">
      <c r="A78" s="18">
        <v>1</v>
      </c>
      <c r="B78" s="73" t="s">
        <v>84</v>
      </c>
      <c r="C78" s="120">
        <v>1087</v>
      </c>
      <c r="D78" s="113">
        <f t="shared" si="61"/>
        <v>544</v>
      </c>
      <c r="E78" s="120">
        <v>752</v>
      </c>
      <c r="F78" s="125">
        <f>E78/D78*100</f>
        <v>138.23529411764704</v>
      </c>
      <c r="G78" s="511">
        <v>2344.2676800000004</v>
      </c>
      <c r="H78" s="690">
        <f>ROUND(G78/12*$B$3,0)</f>
        <v>1172</v>
      </c>
      <c r="I78" s="511">
        <v>1602.6632199999999</v>
      </c>
      <c r="J78" s="511">
        <f t="shared" si="60"/>
        <v>136.74600853242319</v>
      </c>
      <c r="L78" s="112"/>
    </row>
    <row r="79" spans="1:12" s="37" customFormat="1" ht="30" x14ac:dyDescent="0.25">
      <c r="A79" s="18">
        <v>1</v>
      </c>
      <c r="B79" s="213" t="s">
        <v>122</v>
      </c>
      <c r="C79" s="120">
        <f>SUM(C80)</f>
        <v>100</v>
      </c>
      <c r="D79" s="120">
        <f t="shared" ref="D79:I79" si="62">SUM(D80)</f>
        <v>50</v>
      </c>
      <c r="E79" s="120">
        <f t="shared" si="62"/>
        <v>65</v>
      </c>
      <c r="F79" s="125">
        <f t="shared" ref="F79:F81" si="63">E79/D79*100</f>
        <v>130</v>
      </c>
      <c r="G79" s="504">
        <f t="shared" si="62"/>
        <v>175.387</v>
      </c>
      <c r="H79" s="504">
        <f t="shared" si="62"/>
        <v>88</v>
      </c>
      <c r="I79" s="504">
        <f t="shared" si="62"/>
        <v>113.37782000000001</v>
      </c>
      <c r="J79" s="511">
        <f t="shared" si="60"/>
        <v>128.83843181818185</v>
      </c>
      <c r="L79" s="112"/>
    </row>
    <row r="80" spans="1:12" s="37" customFormat="1" ht="38.1" customHeight="1" x14ac:dyDescent="0.25">
      <c r="A80" s="18">
        <v>1</v>
      </c>
      <c r="B80" s="309" t="s">
        <v>118</v>
      </c>
      <c r="C80" s="186">
        <v>100</v>
      </c>
      <c r="D80" s="324">
        <f t="shared" si="61"/>
        <v>50</v>
      </c>
      <c r="E80" s="186">
        <v>65</v>
      </c>
      <c r="F80" s="406">
        <f t="shared" si="63"/>
        <v>130</v>
      </c>
      <c r="G80" s="512">
        <v>175.387</v>
      </c>
      <c r="H80" s="691">
        <f t="shared" ref="H80:H81" si="64">ROUND(G80/12*$B$3,0)</f>
        <v>88</v>
      </c>
      <c r="I80" s="512">
        <v>113.37782000000001</v>
      </c>
      <c r="J80" s="512">
        <f t="shared" si="60"/>
        <v>128.83843181818185</v>
      </c>
      <c r="L80" s="112"/>
    </row>
    <row r="81" spans="1:12" s="37" customFormat="1" ht="38.1" customHeight="1" thickBot="1" x14ac:dyDescent="0.3">
      <c r="A81" s="18">
        <v>1</v>
      </c>
      <c r="B81" s="711" t="s">
        <v>133</v>
      </c>
      <c r="C81" s="120">
        <v>7236</v>
      </c>
      <c r="D81" s="113">
        <f t="shared" ref="D81" si="65">ROUND(C81/12*$B$3,0)</f>
        <v>3618</v>
      </c>
      <c r="E81" s="120">
        <v>3100</v>
      </c>
      <c r="F81" s="125">
        <f t="shared" si="63"/>
        <v>85.68269762299613</v>
      </c>
      <c r="G81" s="511">
        <v>5582.2845599999991</v>
      </c>
      <c r="H81" s="690">
        <f t="shared" si="64"/>
        <v>2791</v>
      </c>
      <c r="I81" s="511">
        <v>2380.92524</v>
      </c>
      <c r="J81" s="511">
        <f t="shared" ref="J81" si="66">I81/H81*100</f>
        <v>85.307246148333931</v>
      </c>
      <c r="L81" s="112"/>
    </row>
    <row r="82" spans="1:12" s="37" customFormat="1" ht="20.25" customHeight="1" thickBot="1" x14ac:dyDescent="0.3">
      <c r="A82" s="18">
        <v>1</v>
      </c>
      <c r="B82" s="117" t="s">
        <v>3</v>
      </c>
      <c r="C82" s="464"/>
      <c r="D82" s="464"/>
      <c r="E82" s="464"/>
      <c r="F82" s="465"/>
      <c r="G82" s="506">
        <f>G76+G79+G81</f>
        <v>16989.654352888891</v>
      </c>
      <c r="H82" s="506">
        <f t="shared" ref="H82:I82" si="67">H76+H79+H81</f>
        <v>8495</v>
      </c>
      <c r="I82" s="506">
        <f t="shared" si="67"/>
        <v>8092.2142800000001</v>
      </c>
      <c r="J82" s="517">
        <f t="shared" si="60"/>
        <v>95.258555385520893</v>
      </c>
      <c r="L82" s="112"/>
    </row>
    <row r="83" spans="1:12" ht="15" customHeight="1" x14ac:dyDescent="0.25">
      <c r="A83" s="18">
        <v>1</v>
      </c>
      <c r="B83" s="80"/>
      <c r="C83" s="89"/>
      <c r="D83" s="89"/>
      <c r="E83" s="167"/>
      <c r="F83" s="89"/>
      <c r="G83" s="521"/>
      <c r="H83" s="521"/>
      <c r="I83" s="522"/>
      <c r="J83" s="521"/>
    </row>
    <row r="84" spans="1:12" ht="44.25" customHeight="1" x14ac:dyDescent="0.25">
      <c r="A84" s="18">
        <v>1</v>
      </c>
      <c r="B84" s="76" t="s">
        <v>100</v>
      </c>
      <c r="C84" s="165"/>
      <c r="D84" s="165"/>
      <c r="E84" s="165"/>
      <c r="F84" s="165"/>
      <c r="G84" s="502"/>
      <c r="H84" s="502"/>
      <c r="I84" s="502"/>
      <c r="J84" s="502"/>
    </row>
    <row r="85" spans="1:12" s="37" customFormat="1" ht="30" x14ac:dyDescent="0.25">
      <c r="A85" s="18">
        <v>1</v>
      </c>
      <c r="B85" s="212" t="s">
        <v>130</v>
      </c>
      <c r="C85" s="120">
        <f>SUM(C86:C87,C88)</f>
        <v>5386</v>
      </c>
      <c r="D85" s="120">
        <f t="shared" ref="D85:G85" si="68">SUM(D86:D87,D88)</f>
        <v>2694</v>
      </c>
      <c r="E85" s="120">
        <f t="shared" si="68"/>
        <v>1322</v>
      </c>
      <c r="F85" s="120">
        <f t="shared" si="68"/>
        <v>116.11984630473376</v>
      </c>
      <c r="G85" s="647">
        <f t="shared" si="68"/>
        <v>12846.85584</v>
      </c>
      <c r="H85" s="511">
        <f t="shared" ref="H85:I85" si="69">SUM(H86:H87)</f>
        <v>6423</v>
      </c>
      <c r="I85" s="511">
        <f t="shared" si="69"/>
        <v>2339.2711899999999</v>
      </c>
      <c r="J85" s="511">
        <f t="shared" ref="J85:J97" si="70">I85/H85*100</f>
        <v>36.420227152420985</v>
      </c>
      <c r="L85" s="112"/>
    </row>
    <row r="86" spans="1:12" s="37" customFormat="1" ht="30" x14ac:dyDescent="0.25">
      <c r="A86" s="18">
        <v>1</v>
      </c>
      <c r="B86" s="73" t="s">
        <v>83</v>
      </c>
      <c r="C86" s="120">
        <v>4143</v>
      </c>
      <c r="D86" s="113">
        <f>ROUND(C86/12*$B$3,0)</f>
        <v>2072</v>
      </c>
      <c r="E86" s="120">
        <v>857</v>
      </c>
      <c r="F86" s="125">
        <f t="shared" ref="F86:F96" si="71">E86/D86*100</f>
        <v>41.361003861003859</v>
      </c>
      <c r="G86" s="511">
        <v>10166.152319999999</v>
      </c>
      <c r="H86" s="690">
        <f t="shared" ref="H86" si="72">ROUND(G86/12*$B$3,0)</f>
        <v>5083</v>
      </c>
      <c r="I86" s="511">
        <v>1355.3468800000001</v>
      </c>
      <c r="J86" s="511">
        <f t="shared" si="70"/>
        <v>26.664310053118239</v>
      </c>
      <c r="L86" s="112"/>
    </row>
    <row r="87" spans="1:12" s="37" customFormat="1" ht="30" x14ac:dyDescent="0.25">
      <c r="A87" s="18">
        <v>1</v>
      </c>
      <c r="B87" s="73" t="s">
        <v>84</v>
      </c>
      <c r="C87" s="120">
        <v>1243</v>
      </c>
      <c r="D87" s="113">
        <f>ROUND(C87/12*$B$3,0)</f>
        <v>622</v>
      </c>
      <c r="E87" s="120">
        <v>465</v>
      </c>
      <c r="F87" s="125">
        <f t="shared" si="71"/>
        <v>74.758842443729904</v>
      </c>
      <c r="G87" s="511">
        <v>2680.70352</v>
      </c>
      <c r="H87" s="690">
        <f t="shared" ref="H87:H96" si="73">ROUND(G87/12*$B$3,0)</f>
        <v>1340</v>
      </c>
      <c r="I87" s="511">
        <v>983.92430999999988</v>
      </c>
      <c r="J87" s="511">
        <f t="shared" si="70"/>
        <v>73.427187313432825</v>
      </c>
      <c r="L87" s="112"/>
    </row>
    <row r="88" spans="1:12" s="37" customFormat="1" ht="46.5" customHeight="1" x14ac:dyDescent="0.25">
      <c r="A88" s="18">
        <v>1</v>
      </c>
      <c r="B88" s="73" t="s">
        <v>132</v>
      </c>
      <c r="C88" s="120"/>
      <c r="D88" s="113"/>
      <c r="E88" s="120"/>
      <c r="F88" s="125"/>
      <c r="G88" s="511">
        <v>0</v>
      </c>
      <c r="H88" s="690"/>
      <c r="I88" s="511"/>
      <c r="J88" s="511"/>
      <c r="L88" s="112"/>
    </row>
    <row r="89" spans="1:12" s="37" customFormat="1" ht="30" x14ac:dyDescent="0.25">
      <c r="A89" s="18">
        <v>1</v>
      </c>
      <c r="B89" s="213" t="s">
        <v>122</v>
      </c>
      <c r="C89" s="120">
        <f>SUM(C90:C94)</f>
        <v>2934</v>
      </c>
      <c r="D89" s="120">
        <f>SUM(D90:D94)</f>
        <v>1468</v>
      </c>
      <c r="E89" s="120">
        <f>SUM(E90:E94)</f>
        <v>889</v>
      </c>
      <c r="F89" s="125">
        <f t="shared" si="71"/>
        <v>60.558583106267029</v>
      </c>
      <c r="G89" s="504">
        <f>SUM(G90:G94)</f>
        <v>5927.276499999999</v>
      </c>
      <c r="H89" s="504">
        <f>SUM(H90:H94)</f>
        <v>2964</v>
      </c>
      <c r="I89" s="504">
        <f>SUM(I90:I94)</f>
        <v>1710.8794800000001</v>
      </c>
      <c r="J89" s="511">
        <f t="shared" si="70"/>
        <v>57.721979757085016</v>
      </c>
      <c r="L89" s="112"/>
    </row>
    <row r="90" spans="1:12" s="37" customFormat="1" ht="30" x14ac:dyDescent="0.25">
      <c r="A90" s="18">
        <v>1</v>
      </c>
      <c r="B90" s="73" t="s">
        <v>118</v>
      </c>
      <c r="C90" s="120">
        <v>500</v>
      </c>
      <c r="D90" s="113">
        <f t="shared" ref="D90:D95" si="74">ROUND(C90/12*$B$3,0)</f>
        <v>250</v>
      </c>
      <c r="E90" s="120">
        <v>123</v>
      </c>
      <c r="F90" s="125">
        <f t="shared" si="71"/>
        <v>49.2</v>
      </c>
      <c r="G90" s="511">
        <v>876.93499999999995</v>
      </c>
      <c r="H90" s="690">
        <f t="shared" si="73"/>
        <v>438</v>
      </c>
      <c r="I90" s="511">
        <v>206.93395000000001</v>
      </c>
      <c r="J90" s="511">
        <f t="shared" si="70"/>
        <v>47.245194063926945</v>
      </c>
      <c r="L90" s="112"/>
    </row>
    <row r="91" spans="1:12" s="37" customFormat="1" ht="56.25" customHeight="1" x14ac:dyDescent="0.25">
      <c r="A91" s="18">
        <v>1</v>
      </c>
      <c r="B91" s="73" t="s">
        <v>129</v>
      </c>
      <c r="C91" s="120">
        <v>2190</v>
      </c>
      <c r="D91" s="113">
        <f t="shared" si="74"/>
        <v>1095</v>
      </c>
      <c r="E91" s="120">
        <v>263</v>
      </c>
      <c r="F91" s="125">
        <f t="shared" si="71"/>
        <v>24.018264840182649</v>
      </c>
      <c r="G91" s="511">
        <v>4720.2197500000002</v>
      </c>
      <c r="H91" s="690">
        <f t="shared" si="73"/>
        <v>2360</v>
      </c>
      <c r="I91" s="511">
        <v>920.5656899999999</v>
      </c>
      <c r="J91" s="511">
        <f t="shared" si="70"/>
        <v>39.007020762711861</v>
      </c>
      <c r="L91" s="112"/>
    </row>
    <row r="92" spans="1:12" s="37" customFormat="1" ht="56.25" customHeight="1" x14ac:dyDescent="0.25">
      <c r="A92" s="18">
        <v>1</v>
      </c>
      <c r="B92" s="73" t="s">
        <v>131</v>
      </c>
      <c r="C92" s="120">
        <v>189</v>
      </c>
      <c r="D92" s="113">
        <f t="shared" si="74"/>
        <v>95</v>
      </c>
      <c r="E92" s="120">
        <v>458</v>
      </c>
      <c r="F92" s="125">
        <f t="shared" si="71"/>
        <v>482.10526315789474</v>
      </c>
      <c r="G92" s="511">
        <v>191.07900000000001</v>
      </c>
      <c r="H92" s="690">
        <f t="shared" si="73"/>
        <v>96</v>
      </c>
      <c r="I92" s="511">
        <v>411.07223999999997</v>
      </c>
      <c r="J92" s="511">
        <f t="shared" si="70"/>
        <v>428.20024999999998</v>
      </c>
      <c r="L92" s="112"/>
    </row>
    <row r="93" spans="1:12" s="37" customFormat="1" ht="38.1" customHeight="1" x14ac:dyDescent="0.25">
      <c r="A93" s="18">
        <v>1</v>
      </c>
      <c r="B93" s="73" t="s">
        <v>86</v>
      </c>
      <c r="C93" s="120">
        <v>30</v>
      </c>
      <c r="D93" s="113">
        <f t="shared" si="74"/>
        <v>15</v>
      </c>
      <c r="E93" s="120">
        <v>45</v>
      </c>
      <c r="F93" s="125">
        <f t="shared" si="71"/>
        <v>300</v>
      </c>
      <c r="G93" s="511">
        <v>120.02549999999999</v>
      </c>
      <c r="H93" s="690">
        <f t="shared" si="73"/>
        <v>60</v>
      </c>
      <c r="I93" s="511">
        <v>172.30759999999998</v>
      </c>
      <c r="J93" s="511">
        <f t="shared" si="70"/>
        <v>287.17933333333332</v>
      </c>
      <c r="L93" s="112"/>
    </row>
    <row r="94" spans="1:12" s="37" customFormat="1" ht="38.1" customHeight="1" x14ac:dyDescent="0.25">
      <c r="A94" s="18">
        <v>1</v>
      </c>
      <c r="B94" s="73" t="s">
        <v>87</v>
      </c>
      <c r="C94" s="120">
        <v>25</v>
      </c>
      <c r="D94" s="113">
        <f t="shared" si="74"/>
        <v>13</v>
      </c>
      <c r="E94" s="120">
        <v>0</v>
      </c>
      <c r="F94" s="125">
        <f t="shared" si="71"/>
        <v>0</v>
      </c>
      <c r="G94" s="511">
        <v>19.017250000000001</v>
      </c>
      <c r="H94" s="690">
        <f t="shared" si="73"/>
        <v>10</v>
      </c>
      <c r="I94" s="511">
        <v>0</v>
      </c>
      <c r="J94" s="511">
        <f t="shared" si="70"/>
        <v>0</v>
      </c>
      <c r="L94" s="112"/>
    </row>
    <row r="95" spans="1:12" s="37" customFormat="1" ht="30" x14ac:dyDescent="0.25">
      <c r="A95" s="18">
        <v>1</v>
      </c>
      <c r="B95" s="711" t="s">
        <v>133</v>
      </c>
      <c r="C95" s="120">
        <v>9393</v>
      </c>
      <c r="D95" s="113">
        <f t="shared" si="74"/>
        <v>4697</v>
      </c>
      <c r="E95" s="120">
        <v>2588</v>
      </c>
      <c r="F95" s="125">
        <f t="shared" si="71"/>
        <v>55.098999361294446</v>
      </c>
      <c r="G95" s="511">
        <v>7246.3237800000006</v>
      </c>
      <c r="H95" s="690">
        <f t="shared" si="73"/>
        <v>3623</v>
      </c>
      <c r="I95" s="511">
        <v>1991.83257</v>
      </c>
      <c r="J95" s="505">
        <f t="shared" si="70"/>
        <v>54.977437758763458</v>
      </c>
      <c r="L95" s="112"/>
    </row>
    <row r="96" spans="1:12" s="37" customFormat="1" ht="30" x14ac:dyDescent="0.25">
      <c r="A96" s="18">
        <v>1</v>
      </c>
      <c r="B96" s="711" t="s">
        <v>135</v>
      </c>
      <c r="C96" s="120">
        <v>400</v>
      </c>
      <c r="D96" s="764">
        <f>ROUND(C96/10*4,0)</f>
        <v>160</v>
      </c>
      <c r="E96" s="120">
        <v>463</v>
      </c>
      <c r="F96" s="125">
        <f t="shared" si="71"/>
        <v>289.375</v>
      </c>
      <c r="G96" s="511"/>
      <c r="H96" s="690">
        <f t="shared" si="73"/>
        <v>0</v>
      </c>
      <c r="I96" s="511">
        <v>357.18597999999997</v>
      </c>
      <c r="J96" s="505"/>
      <c r="L96" s="112"/>
    </row>
    <row r="97" spans="1:12" s="37" customFormat="1" ht="15" customHeight="1" x14ac:dyDescent="0.25">
      <c r="A97" s="18">
        <v>1</v>
      </c>
      <c r="B97" s="12" t="s">
        <v>3</v>
      </c>
      <c r="C97" s="122"/>
      <c r="D97" s="122"/>
      <c r="E97" s="122"/>
      <c r="F97" s="129"/>
      <c r="G97" s="515">
        <f>G85+G89+G95</f>
        <v>26020.456120000003</v>
      </c>
      <c r="H97" s="515">
        <f t="shared" ref="H97:I97" si="75">H85+H89+H95</f>
        <v>13010</v>
      </c>
      <c r="I97" s="515">
        <f t="shared" si="75"/>
        <v>6041.9832399999996</v>
      </c>
      <c r="J97" s="515">
        <f t="shared" si="70"/>
        <v>46.441070253651034</v>
      </c>
      <c r="L97" s="112"/>
    </row>
    <row r="98" spans="1:12" s="37" customFormat="1" ht="15.75" customHeight="1" x14ac:dyDescent="0.25">
      <c r="A98" s="18">
        <v>1</v>
      </c>
      <c r="C98" s="78"/>
      <c r="D98" s="78"/>
      <c r="E98" s="153"/>
      <c r="F98" s="78"/>
      <c r="G98" s="523"/>
      <c r="H98" s="523"/>
      <c r="I98" s="524"/>
      <c r="J98" s="523"/>
      <c r="L98" s="112"/>
    </row>
    <row r="99" spans="1:12" ht="29.25" customHeight="1" x14ac:dyDescent="0.25">
      <c r="A99" s="18">
        <v>1</v>
      </c>
      <c r="B99" s="76" t="s">
        <v>101</v>
      </c>
      <c r="C99" s="49"/>
      <c r="D99" s="49"/>
      <c r="E99" s="165"/>
      <c r="F99" s="49"/>
      <c r="G99" s="501"/>
      <c r="H99" s="501"/>
      <c r="I99" s="502"/>
      <c r="J99" s="501"/>
    </row>
    <row r="100" spans="1:12" s="37" customFormat="1" ht="45" customHeight="1" x14ac:dyDescent="0.25">
      <c r="A100" s="18">
        <v>1</v>
      </c>
      <c r="B100" s="212" t="s">
        <v>130</v>
      </c>
      <c r="C100" s="120">
        <f>SUM(C101:C102)</f>
        <v>1584</v>
      </c>
      <c r="D100" s="120">
        <f>SUM(D101:D102)</f>
        <v>792</v>
      </c>
      <c r="E100" s="120">
        <f>SUM(E101:E102)</f>
        <v>939</v>
      </c>
      <c r="F100" s="125">
        <f>E100/D100*100</f>
        <v>118.56060606060606</v>
      </c>
      <c r="G100" s="511">
        <f>SUM(G101:G102)</f>
        <v>3776.8872657777779</v>
      </c>
      <c r="H100" s="511">
        <f t="shared" ref="H100:I100" si="76">SUM(H101:H102)</f>
        <v>1888</v>
      </c>
      <c r="I100" s="511">
        <f t="shared" si="76"/>
        <v>1808.8975600000001</v>
      </c>
      <c r="J100" s="511">
        <f>I91/H91*100</f>
        <v>39.007020762711861</v>
      </c>
      <c r="L100" s="112"/>
    </row>
    <row r="101" spans="1:12" s="37" customFormat="1" ht="38.1" customHeight="1" x14ac:dyDescent="0.25">
      <c r="A101" s="18">
        <v>1</v>
      </c>
      <c r="B101" s="73" t="s">
        <v>83</v>
      </c>
      <c r="C101" s="120">
        <v>1214</v>
      </c>
      <c r="D101" s="113">
        <f t="shared" ref="D101:D105" si="77">ROUND(C101/12*$B$3,0)</f>
        <v>607</v>
      </c>
      <c r="E101" s="120">
        <v>656</v>
      </c>
      <c r="F101" s="125">
        <f>E101/D101*100</f>
        <v>108.07248764415156</v>
      </c>
      <c r="G101" s="511">
        <v>2978.930465777778</v>
      </c>
      <c r="H101" s="690">
        <f t="shared" ref="H101" si="78">ROUND(G101/12*$B$3,0)</f>
        <v>1489</v>
      </c>
      <c r="I101" s="511">
        <v>1139.00072</v>
      </c>
      <c r="J101" s="511">
        <f t="shared" ref="J101:J122" si="79">I101/H101*100</f>
        <v>76.494339825386177</v>
      </c>
      <c r="L101" s="112"/>
    </row>
    <row r="102" spans="1:12" s="37" customFormat="1" ht="38.1" customHeight="1" x14ac:dyDescent="0.25">
      <c r="A102" s="18">
        <v>1</v>
      </c>
      <c r="B102" s="73" t="s">
        <v>84</v>
      </c>
      <c r="C102" s="120">
        <v>370</v>
      </c>
      <c r="D102" s="113">
        <f t="shared" si="77"/>
        <v>185</v>
      </c>
      <c r="E102" s="120">
        <v>283</v>
      </c>
      <c r="F102" s="125">
        <f>E102/D102*100</f>
        <v>152.97297297297297</v>
      </c>
      <c r="G102" s="511">
        <v>797.95680000000004</v>
      </c>
      <c r="H102" s="690">
        <f t="shared" ref="H102:H105" si="80">ROUND(G102/12*$B$3,0)</f>
        <v>399</v>
      </c>
      <c r="I102" s="511">
        <v>669.89684000000011</v>
      </c>
      <c r="J102" s="511">
        <f t="shared" si="79"/>
        <v>167.89394486215542</v>
      </c>
      <c r="L102" s="112"/>
    </row>
    <row r="103" spans="1:12" s="37" customFormat="1" ht="30" x14ac:dyDescent="0.25">
      <c r="A103" s="18">
        <v>1</v>
      </c>
      <c r="B103" s="213" t="s">
        <v>122</v>
      </c>
      <c r="C103" s="120">
        <f>SUM(C104)</f>
        <v>357</v>
      </c>
      <c r="D103" s="120">
        <f t="shared" ref="D103:I103" si="81">SUM(D104)</f>
        <v>179</v>
      </c>
      <c r="E103" s="120">
        <f t="shared" si="81"/>
        <v>282</v>
      </c>
      <c r="F103" s="125">
        <f t="shared" ref="F103:F105" si="82">E103/D103*100</f>
        <v>157.54189944134077</v>
      </c>
      <c r="G103" s="504">
        <f t="shared" si="81"/>
        <v>626.13158999999996</v>
      </c>
      <c r="H103" s="504">
        <f t="shared" si="81"/>
        <v>313</v>
      </c>
      <c r="I103" s="504">
        <f t="shared" si="81"/>
        <v>469.82885999999991</v>
      </c>
      <c r="J103" s="511">
        <f t="shared" si="79"/>
        <v>150.10506709265172</v>
      </c>
      <c r="L103" s="112"/>
    </row>
    <row r="104" spans="1:12" s="37" customFormat="1" ht="30" x14ac:dyDescent="0.25">
      <c r="A104" s="18">
        <v>1</v>
      </c>
      <c r="B104" s="347" t="s">
        <v>118</v>
      </c>
      <c r="C104" s="120">
        <v>357</v>
      </c>
      <c r="D104" s="113">
        <f t="shared" si="77"/>
        <v>179</v>
      </c>
      <c r="E104" s="120">
        <v>282</v>
      </c>
      <c r="F104" s="125">
        <f t="shared" si="82"/>
        <v>157.54189944134077</v>
      </c>
      <c r="G104" s="511">
        <v>626.13158999999996</v>
      </c>
      <c r="H104" s="690">
        <f t="shared" si="80"/>
        <v>313</v>
      </c>
      <c r="I104" s="511">
        <v>469.82885999999991</v>
      </c>
      <c r="J104" s="511">
        <f t="shared" si="79"/>
        <v>150.10506709265172</v>
      </c>
      <c r="L104" s="112"/>
    </row>
    <row r="105" spans="1:12" s="37" customFormat="1" ht="30" x14ac:dyDescent="0.25">
      <c r="A105" s="18">
        <v>1</v>
      </c>
      <c r="B105" s="711" t="s">
        <v>133</v>
      </c>
      <c r="C105" s="120">
        <v>3566</v>
      </c>
      <c r="D105" s="113">
        <f t="shared" si="77"/>
        <v>1783</v>
      </c>
      <c r="E105" s="120">
        <v>244</v>
      </c>
      <c r="F105" s="125">
        <f t="shared" si="82"/>
        <v>13.684800897363994</v>
      </c>
      <c r="G105" s="511">
        <v>2751.0263599999998</v>
      </c>
      <c r="H105" s="690">
        <f t="shared" si="80"/>
        <v>1376</v>
      </c>
      <c r="I105" s="511">
        <v>188.23624000000004</v>
      </c>
      <c r="J105" s="505">
        <f t="shared" si="79"/>
        <v>13.679959302325583</v>
      </c>
      <c r="L105" s="112"/>
    </row>
    <row r="106" spans="1:12" s="37" customFormat="1" ht="23.25" customHeight="1" thickBot="1" x14ac:dyDescent="0.3">
      <c r="A106" s="18">
        <v>1</v>
      </c>
      <c r="B106" s="12" t="s">
        <v>3</v>
      </c>
      <c r="C106" s="122"/>
      <c r="D106" s="122"/>
      <c r="E106" s="122"/>
      <c r="F106" s="129"/>
      <c r="G106" s="520">
        <f>G100+G103+G105</f>
        <v>7154.0452157777781</v>
      </c>
      <c r="H106" s="520">
        <f t="shared" ref="H106:I106" si="83">H100+H103+H105</f>
        <v>3577</v>
      </c>
      <c r="I106" s="520">
        <f t="shared" si="83"/>
        <v>2466.9626600000001</v>
      </c>
      <c r="J106" s="515">
        <f t="shared" si="79"/>
        <v>68.967365389991613</v>
      </c>
      <c r="L106" s="112"/>
    </row>
    <row r="107" spans="1:12" ht="15" customHeight="1" x14ac:dyDescent="0.25">
      <c r="A107" s="18">
        <v>1</v>
      </c>
      <c r="B107" s="243" t="s">
        <v>99</v>
      </c>
      <c r="C107" s="244"/>
      <c r="D107" s="244"/>
      <c r="E107" s="244"/>
      <c r="F107" s="244"/>
      <c r="G107" s="525"/>
      <c r="H107" s="525"/>
      <c r="I107" s="525"/>
      <c r="J107" s="525"/>
    </row>
    <row r="108" spans="1:12" ht="30" x14ac:dyDescent="0.25">
      <c r="A108" s="18">
        <v>1</v>
      </c>
      <c r="B108" s="222" t="s">
        <v>130</v>
      </c>
      <c r="C108" s="245">
        <f>SUM(C10,C26,C42,C52,C63,C76,C85,C100)</f>
        <v>52399</v>
      </c>
      <c r="D108" s="245">
        <f>SUM(D10,D26,D42,D52,D63,D76,D85,D100)</f>
        <v>26204</v>
      </c>
      <c r="E108" s="245">
        <f>SUM(E10,E26,E42,E52,E63,E76,E85,E100)</f>
        <v>28738</v>
      </c>
      <c r="F108" s="245">
        <f t="shared" ref="F108:F121" si="84">E108/D108*100</f>
        <v>109.67027934666463</v>
      </c>
      <c r="G108" s="526">
        <f>SUM(G10,G26,G42,G52,G63,G76,G85,G100)</f>
        <v>128234.51881955557</v>
      </c>
      <c r="H108" s="526">
        <f>SUM(H10,H26,H42,H52,H63,H76,H85,H100)</f>
        <v>64117</v>
      </c>
      <c r="I108" s="526">
        <f>SUM(I10,I26,I42,I52,I63,I76,I85,I100)</f>
        <v>69549.636277000012</v>
      </c>
      <c r="J108" s="526">
        <f t="shared" si="79"/>
        <v>108.47300447151302</v>
      </c>
    </row>
    <row r="109" spans="1:12" ht="30" x14ac:dyDescent="0.25">
      <c r="A109" s="18">
        <v>1</v>
      </c>
      <c r="B109" s="221" t="s">
        <v>83</v>
      </c>
      <c r="C109" s="245">
        <f t="shared" ref="C109:E110" si="85">SUM(C101,C86,C77,C53,C43,C27,C11)</f>
        <v>39655</v>
      </c>
      <c r="D109" s="245">
        <f t="shared" si="85"/>
        <v>19829</v>
      </c>
      <c r="E109" s="245">
        <f t="shared" si="85"/>
        <v>21561</v>
      </c>
      <c r="F109" s="245">
        <f t="shared" si="84"/>
        <v>108.73468152705634</v>
      </c>
      <c r="G109" s="526">
        <f t="shared" ref="G109:I110" si="86">SUM(G101,G86,G77,G53,G43,G27,G11)</f>
        <v>97306.002979555546</v>
      </c>
      <c r="H109" s="526">
        <f t="shared" si="86"/>
        <v>48653</v>
      </c>
      <c r="I109" s="526">
        <f t="shared" si="86"/>
        <v>49733.007256999997</v>
      </c>
      <c r="J109" s="526">
        <f t="shared" si="79"/>
        <v>102.21981636692495</v>
      </c>
    </row>
    <row r="110" spans="1:12" ht="30" x14ac:dyDescent="0.25">
      <c r="A110" s="18">
        <v>1</v>
      </c>
      <c r="B110" s="221" t="s">
        <v>84</v>
      </c>
      <c r="C110" s="245">
        <f t="shared" si="85"/>
        <v>11904</v>
      </c>
      <c r="D110" s="245">
        <f t="shared" si="85"/>
        <v>5954</v>
      </c>
      <c r="E110" s="245">
        <f t="shared" si="85"/>
        <v>6242</v>
      </c>
      <c r="F110" s="245">
        <f t="shared" si="84"/>
        <v>104.83708431306684</v>
      </c>
      <c r="G110" s="526">
        <f t="shared" si="86"/>
        <v>25672.64256</v>
      </c>
      <c r="H110" s="526">
        <f t="shared" si="86"/>
        <v>12836</v>
      </c>
      <c r="I110" s="526">
        <f t="shared" si="86"/>
        <v>13966.343370000001</v>
      </c>
      <c r="J110" s="526">
        <f t="shared" si="79"/>
        <v>108.80604058896853</v>
      </c>
    </row>
    <row r="111" spans="1:12" ht="45" x14ac:dyDescent="0.25">
      <c r="A111" s="18">
        <v>1</v>
      </c>
      <c r="B111" s="221" t="s">
        <v>124</v>
      </c>
      <c r="C111" s="245">
        <f t="shared" ref="C111:E112" si="87">SUM(C64,C29,C13)</f>
        <v>259</v>
      </c>
      <c r="D111" s="245">
        <f t="shared" si="87"/>
        <v>130</v>
      </c>
      <c r="E111" s="245">
        <f t="shared" si="87"/>
        <v>204</v>
      </c>
      <c r="F111" s="245">
        <f t="shared" si="84"/>
        <v>156.92307692307693</v>
      </c>
      <c r="G111" s="526">
        <f t="shared" ref="G111:I112" si="88">SUM(G64,G29,G13)</f>
        <v>1620.5609280000001</v>
      </c>
      <c r="H111" s="526">
        <f t="shared" si="88"/>
        <v>810</v>
      </c>
      <c r="I111" s="526">
        <f t="shared" si="88"/>
        <v>1276.42596</v>
      </c>
      <c r="J111" s="526">
        <f t="shared" si="79"/>
        <v>157.58345185185186</v>
      </c>
    </row>
    <row r="112" spans="1:12" ht="30" x14ac:dyDescent="0.25">
      <c r="A112" s="18">
        <v>1</v>
      </c>
      <c r="B112" s="221" t="s">
        <v>125</v>
      </c>
      <c r="C112" s="245">
        <f t="shared" si="87"/>
        <v>581</v>
      </c>
      <c r="D112" s="245">
        <f t="shared" si="87"/>
        <v>291</v>
      </c>
      <c r="E112" s="245">
        <f t="shared" si="87"/>
        <v>731</v>
      </c>
      <c r="F112" s="245">
        <f t="shared" si="84"/>
        <v>251.20274914089347</v>
      </c>
      <c r="G112" s="526">
        <f t="shared" si="88"/>
        <v>3635.3123519999999</v>
      </c>
      <c r="H112" s="526">
        <f t="shared" si="88"/>
        <v>1818</v>
      </c>
      <c r="I112" s="526">
        <f t="shared" si="88"/>
        <v>4573.8596899999993</v>
      </c>
      <c r="J112" s="526">
        <f t="shared" si="79"/>
        <v>251.58744169416937</v>
      </c>
    </row>
    <row r="113" spans="1:12" ht="30" x14ac:dyDescent="0.25">
      <c r="A113" s="18">
        <v>1</v>
      </c>
      <c r="B113" s="222" t="s">
        <v>122</v>
      </c>
      <c r="C113" s="245">
        <f>SUM(C103,C89,C79,C66,C55,C45,C31,C15)</f>
        <v>97382</v>
      </c>
      <c r="D113" s="245">
        <f>SUM(D103,D89,D79,D66,D55,D45,D31,D15)</f>
        <v>48693</v>
      </c>
      <c r="E113" s="245">
        <f>SUM(E103,E89,E79,E66,E55,E45,E31,E15)</f>
        <v>43063</v>
      </c>
      <c r="F113" s="245">
        <f t="shared" si="84"/>
        <v>88.437763128170374</v>
      </c>
      <c r="G113" s="526">
        <f>SUM(G103,G89,G79,G66,G55,G45,G31,G15)</f>
        <v>181062.10246000002</v>
      </c>
      <c r="H113" s="526">
        <f>SUM(H103,H89,H79,H66,H55,H45,H31,H15)</f>
        <v>90532</v>
      </c>
      <c r="I113" s="526">
        <f>SUM(I103,I89,I79,I66,I55,I45,I31,I15)</f>
        <v>71134.28035999999</v>
      </c>
      <c r="J113" s="526">
        <f t="shared" si="79"/>
        <v>78.573631820792627</v>
      </c>
    </row>
    <row r="114" spans="1:12" ht="30" x14ac:dyDescent="0.25">
      <c r="A114" s="18">
        <v>1</v>
      </c>
      <c r="B114" s="221" t="s">
        <v>118</v>
      </c>
      <c r="C114" s="245">
        <f>SUM(C104,C90,C80,C56,C46,C32,C16)</f>
        <v>12995</v>
      </c>
      <c r="D114" s="245">
        <f>SUM(D104,D90,D80,D56,D46,D32,D16)</f>
        <v>6498</v>
      </c>
      <c r="E114" s="245">
        <f>SUM(E104,E90,E80,E56,E46,E32,E16)</f>
        <v>5830</v>
      </c>
      <c r="F114" s="245">
        <f t="shared" si="84"/>
        <v>89.719913819636815</v>
      </c>
      <c r="G114" s="526">
        <f>SUM(G104,G90,G80,G56,G46,G32,G16)</f>
        <v>22791.540649999999</v>
      </c>
      <c r="H114" s="526">
        <f>SUM(H104,H90,H80,H56,H46,H32,H16)</f>
        <v>11396</v>
      </c>
      <c r="I114" s="526">
        <f>SUM(I104,I90,I80,I56,I46,I32,I16)</f>
        <v>10183.286959999998</v>
      </c>
      <c r="J114" s="526">
        <f t="shared" si="79"/>
        <v>89.358432432432409</v>
      </c>
    </row>
    <row r="115" spans="1:12" ht="60" x14ac:dyDescent="0.25">
      <c r="A115" s="18">
        <v>1</v>
      </c>
      <c r="B115" s="221" t="s">
        <v>85</v>
      </c>
      <c r="C115" s="245">
        <f>SUM(C91,C67,C33,C17)</f>
        <v>48700</v>
      </c>
      <c r="D115" s="245">
        <f>SUM(D91,D67,D33,D17)</f>
        <v>24350</v>
      </c>
      <c r="E115" s="245">
        <f>SUM(E91,E67,E33,E17)</f>
        <v>14864</v>
      </c>
      <c r="F115" s="245">
        <f t="shared" si="84"/>
        <v>61.043121149897331</v>
      </c>
      <c r="G115" s="526">
        <f t="shared" ref="G115:I118" si="89">SUM(G91,G67,G33,G17)</f>
        <v>118727.36675000002</v>
      </c>
      <c r="H115" s="526">
        <f t="shared" si="89"/>
        <v>59364</v>
      </c>
      <c r="I115" s="526">
        <f t="shared" si="89"/>
        <v>34282.990600000005</v>
      </c>
      <c r="J115" s="526">
        <f t="shared" si="79"/>
        <v>57.750472677043327</v>
      </c>
    </row>
    <row r="116" spans="1:12" ht="45" x14ac:dyDescent="0.25">
      <c r="A116" s="18">
        <v>1</v>
      </c>
      <c r="B116" s="221" t="s">
        <v>119</v>
      </c>
      <c r="C116" s="245">
        <f>SUM(C68,C34,C18)</f>
        <v>23964</v>
      </c>
      <c r="D116" s="245">
        <f>SUM(D68,D34,D18)</f>
        <v>11982</v>
      </c>
      <c r="E116" s="245">
        <f>SUM(E92,E68,E34,E18)</f>
        <v>12282</v>
      </c>
      <c r="F116" s="245">
        <f>SUM(F92,F68,F34,F18)</f>
        <v>1101.5165656020042</v>
      </c>
      <c r="G116" s="245">
        <f t="shared" si="89"/>
        <v>24418.683000000001</v>
      </c>
      <c r="H116" s="245">
        <f t="shared" si="89"/>
        <v>12210</v>
      </c>
      <c r="I116" s="644">
        <f t="shared" si="89"/>
        <v>12670.525079999999</v>
      </c>
      <c r="J116" s="526">
        <f t="shared" si="79"/>
        <v>103.77170417690418</v>
      </c>
    </row>
    <row r="117" spans="1:12" ht="30" x14ac:dyDescent="0.25">
      <c r="A117" s="18">
        <v>1</v>
      </c>
      <c r="B117" s="221" t="s">
        <v>86</v>
      </c>
      <c r="C117" s="245">
        <f t="shared" ref="C117:E118" si="90">SUM(C93,C69,C35,C19)</f>
        <v>1960</v>
      </c>
      <c r="D117" s="245">
        <f t="shared" si="90"/>
        <v>980</v>
      </c>
      <c r="E117" s="245">
        <f t="shared" si="90"/>
        <v>1976</v>
      </c>
      <c r="F117" s="245">
        <f t="shared" si="84"/>
        <v>201.63265306122452</v>
      </c>
      <c r="G117" s="526">
        <f t="shared" si="89"/>
        <v>7841.6660000000002</v>
      </c>
      <c r="H117" s="526">
        <f t="shared" si="89"/>
        <v>3920</v>
      </c>
      <c r="I117" s="526">
        <f t="shared" si="89"/>
        <v>7831.3245800000004</v>
      </c>
      <c r="J117" s="526">
        <f t="shared" si="79"/>
        <v>199.77868826530613</v>
      </c>
    </row>
    <row r="118" spans="1:12" ht="30" x14ac:dyDescent="0.25">
      <c r="A118" s="18">
        <v>1</v>
      </c>
      <c r="B118" s="221" t="s">
        <v>87</v>
      </c>
      <c r="C118" s="245">
        <f t="shared" si="90"/>
        <v>9574</v>
      </c>
      <c r="D118" s="245">
        <f t="shared" si="90"/>
        <v>4788</v>
      </c>
      <c r="E118" s="245">
        <f t="shared" si="90"/>
        <v>8111</v>
      </c>
      <c r="F118" s="245">
        <f t="shared" si="84"/>
        <v>169.40267335004177</v>
      </c>
      <c r="G118" s="526">
        <f t="shared" si="89"/>
        <v>7282.8460600000008</v>
      </c>
      <c r="H118" s="526">
        <f t="shared" si="89"/>
        <v>3642</v>
      </c>
      <c r="I118" s="526">
        <f t="shared" si="89"/>
        <v>6166.1531400000003</v>
      </c>
      <c r="J118" s="526">
        <f t="shared" si="79"/>
        <v>169.30678583196047</v>
      </c>
    </row>
    <row r="119" spans="1:12" ht="30" x14ac:dyDescent="0.25">
      <c r="A119" s="18">
        <v>1</v>
      </c>
      <c r="B119" s="724" t="s">
        <v>133</v>
      </c>
      <c r="C119" s="730">
        <f>SUM(C105,C95,C81,C71,C57,C47,C37,C21)</f>
        <v>120969</v>
      </c>
      <c r="D119" s="730">
        <f t="shared" ref="D119:I119" si="91">SUM(D105,D95,D81,D71,D57,D47,D37,D21)</f>
        <v>60485</v>
      </c>
      <c r="E119" s="730">
        <f t="shared" si="91"/>
        <v>56727</v>
      </c>
      <c r="F119" s="245">
        <f t="shared" si="84"/>
        <v>93.78688931139952</v>
      </c>
      <c r="G119" s="730">
        <f t="shared" si="91"/>
        <v>94513.878979999994</v>
      </c>
      <c r="H119" s="730">
        <f t="shared" si="91"/>
        <v>47256</v>
      </c>
      <c r="I119" s="730">
        <f t="shared" si="91"/>
        <v>42923.426990000007</v>
      </c>
      <c r="J119" s="526">
        <f t="shared" si="79"/>
        <v>90.831697541053003</v>
      </c>
    </row>
    <row r="120" spans="1:12" ht="30" x14ac:dyDescent="0.25">
      <c r="A120" s="18">
        <v>1</v>
      </c>
      <c r="B120" s="724" t="s">
        <v>134</v>
      </c>
      <c r="C120" s="730">
        <f>SUM(C72,C58)</f>
        <v>20600</v>
      </c>
      <c r="D120" s="730">
        <f t="shared" ref="D120:I120" si="92">SUM(D72,D58)</f>
        <v>10300</v>
      </c>
      <c r="E120" s="730">
        <f t="shared" si="92"/>
        <v>11552</v>
      </c>
      <c r="F120" s="245">
        <f t="shared" si="84"/>
        <v>112.15533980582524</v>
      </c>
      <c r="G120" s="730">
        <f t="shared" si="92"/>
        <v>0</v>
      </c>
      <c r="H120" s="730">
        <f t="shared" si="92"/>
        <v>0</v>
      </c>
      <c r="I120" s="730">
        <f t="shared" si="92"/>
        <v>8742.8052199999984</v>
      </c>
      <c r="J120" s="526"/>
    </row>
    <row r="121" spans="1:12" x14ac:dyDescent="0.25">
      <c r="A121" s="18">
        <v>1</v>
      </c>
      <c r="B121" s="724" t="s">
        <v>135</v>
      </c>
      <c r="C121" s="730">
        <f>SUM(C96,C59,C48,C38,C22)</f>
        <v>13111</v>
      </c>
      <c r="D121" s="730">
        <f t="shared" ref="D121:I121" si="93">SUM(D96,D59,D48,D38,D22)</f>
        <v>5244</v>
      </c>
      <c r="E121" s="730">
        <f t="shared" si="93"/>
        <v>3243</v>
      </c>
      <c r="F121" s="245">
        <f t="shared" si="84"/>
        <v>61.842105263157897</v>
      </c>
      <c r="G121" s="730">
        <f t="shared" si="93"/>
        <v>0</v>
      </c>
      <c r="H121" s="730">
        <f t="shared" si="93"/>
        <v>0</v>
      </c>
      <c r="I121" s="730">
        <f t="shared" si="93"/>
        <v>2501.07332</v>
      </c>
      <c r="J121" s="526"/>
    </row>
    <row r="122" spans="1:12" ht="15.75" thickBot="1" x14ac:dyDescent="0.3">
      <c r="A122" s="18">
        <v>1</v>
      </c>
      <c r="B122" s="573" t="s">
        <v>127</v>
      </c>
      <c r="C122" s="574">
        <f>SUM(C106,C97,C82,C73,C60,C49,C39,C23)</f>
        <v>0</v>
      </c>
      <c r="D122" s="574">
        <f>SUM(D106,D97,D82,D73,D60,D49,D39,D23)</f>
        <v>0</v>
      </c>
      <c r="E122" s="574">
        <f>SUM(E106,E97,E82,E73,E60,E49,E39,E23)</f>
        <v>0</v>
      </c>
      <c r="F122" s="574"/>
      <c r="G122" s="575">
        <f>SUM(G106,G97,G82,G73,G60,G49,G39,G23)</f>
        <v>403810.50025955553</v>
      </c>
      <c r="H122" s="575">
        <f>SUM(H106,H97,H82,H73,H60,H49,H39,H23)</f>
        <v>201905</v>
      </c>
      <c r="I122" s="575">
        <f>SUM(I106,I97,I82,I73,I60,I49,I39,I23)</f>
        <v>183607.34362699999</v>
      </c>
      <c r="J122" s="575">
        <f t="shared" si="79"/>
        <v>90.937492200292212</v>
      </c>
    </row>
    <row r="123" spans="1:12" ht="15" customHeight="1" x14ac:dyDescent="0.25">
      <c r="A123" s="18">
        <v>1</v>
      </c>
      <c r="B123" s="7"/>
      <c r="C123" s="1"/>
      <c r="D123" s="1"/>
      <c r="E123" s="144"/>
      <c r="F123" s="1"/>
      <c r="G123" s="527"/>
      <c r="H123" s="527"/>
      <c r="I123" s="528"/>
      <c r="J123" s="527"/>
    </row>
    <row r="124" spans="1:12" ht="14.25" customHeight="1" thickBot="1" x14ac:dyDescent="0.3">
      <c r="A124" s="18">
        <v>1</v>
      </c>
      <c r="B124" s="94" t="s">
        <v>14</v>
      </c>
      <c r="C124" s="14"/>
      <c r="D124" s="14"/>
      <c r="E124" s="131"/>
      <c r="F124" s="14"/>
      <c r="G124" s="529"/>
      <c r="H124" s="529"/>
      <c r="I124" s="503"/>
      <c r="J124" s="529"/>
    </row>
    <row r="125" spans="1:12" ht="29.25" x14ac:dyDescent="0.25">
      <c r="A125" s="18">
        <v>1</v>
      </c>
      <c r="B125" s="133" t="s">
        <v>56</v>
      </c>
      <c r="C125" s="168"/>
      <c r="D125" s="168"/>
      <c r="E125" s="168"/>
      <c r="F125" s="168"/>
      <c r="G125" s="516"/>
      <c r="H125" s="516"/>
      <c r="I125" s="516"/>
      <c r="J125" s="511"/>
    </row>
    <row r="126" spans="1:12" s="37" customFormat="1" ht="30" x14ac:dyDescent="0.25">
      <c r="A126" s="18">
        <v>1</v>
      </c>
      <c r="B126" s="241" t="s">
        <v>130</v>
      </c>
      <c r="C126" s="120">
        <f>SUM(C127:C130)</f>
        <v>12029</v>
      </c>
      <c r="D126" s="120">
        <f t="shared" ref="D126:E126" si="94">SUM(D127:D130)</f>
        <v>6015</v>
      </c>
      <c r="E126" s="120">
        <f t="shared" si="94"/>
        <v>4836</v>
      </c>
      <c r="F126" s="120">
        <f>E126/D126*100</f>
        <v>80.399002493765579</v>
      </c>
      <c r="G126" s="511">
        <f>SUM(G127:G130)</f>
        <v>30368.469042222223</v>
      </c>
      <c r="H126" s="511">
        <f t="shared" ref="H126:I126" si="95">SUM(H127:H130)</f>
        <v>15185</v>
      </c>
      <c r="I126" s="511">
        <f t="shared" si="95"/>
        <v>11812.583610000001</v>
      </c>
      <c r="J126" s="581">
        <f t="shared" ref="J126:J140" si="96">I126/H126*100</f>
        <v>77.791133421139293</v>
      </c>
      <c r="L126" s="112"/>
    </row>
    <row r="127" spans="1:12" s="37" customFormat="1" ht="30" x14ac:dyDescent="0.25">
      <c r="A127" s="18">
        <v>1</v>
      </c>
      <c r="B127" s="73" t="s">
        <v>83</v>
      </c>
      <c r="C127" s="120">
        <v>8920</v>
      </c>
      <c r="D127" s="113">
        <f t="shared" ref="D127:D138" si="97">ROUND(C127/12*$B$3,0)</f>
        <v>4460</v>
      </c>
      <c r="E127" s="120">
        <v>3558</v>
      </c>
      <c r="F127" s="120">
        <f>E127/D127*100</f>
        <v>79.775784753363226</v>
      </c>
      <c r="G127" s="511">
        <v>21888.02286222222</v>
      </c>
      <c r="H127" s="690">
        <f t="shared" ref="H127:H139" si="98">ROUND(G127/12*$B$3,0)</f>
        <v>10944</v>
      </c>
      <c r="I127" s="511">
        <v>8439.0332900000012</v>
      </c>
      <c r="J127" s="581">
        <f t="shared" si="96"/>
        <v>77.111049798976623</v>
      </c>
      <c r="L127" s="112"/>
    </row>
    <row r="128" spans="1:12" s="37" customFormat="1" ht="30" x14ac:dyDescent="0.25">
      <c r="A128" s="18">
        <v>1</v>
      </c>
      <c r="B128" s="73" t="s">
        <v>84</v>
      </c>
      <c r="C128" s="120">
        <v>2676</v>
      </c>
      <c r="D128" s="113">
        <f t="shared" si="97"/>
        <v>1338</v>
      </c>
      <c r="E128" s="120">
        <v>1155</v>
      </c>
      <c r="F128" s="120">
        <f>E128/D128*100</f>
        <v>86.32286995515696</v>
      </c>
      <c r="G128" s="511">
        <v>5771.1686399999999</v>
      </c>
      <c r="H128" s="690">
        <f t="shared" si="98"/>
        <v>2886</v>
      </c>
      <c r="I128" s="511">
        <v>2603.9405500000003</v>
      </c>
      <c r="J128" s="581">
        <f t="shared" si="96"/>
        <v>90.226630284130295</v>
      </c>
      <c r="L128" s="112"/>
    </row>
    <row r="129" spans="1:249" s="37" customFormat="1" ht="45" x14ac:dyDescent="0.25">
      <c r="A129" s="18">
        <v>1</v>
      </c>
      <c r="B129" s="73" t="s">
        <v>124</v>
      </c>
      <c r="C129" s="120">
        <v>68</v>
      </c>
      <c r="D129" s="113">
        <f t="shared" si="97"/>
        <v>34</v>
      </c>
      <c r="E129" s="120">
        <v>68</v>
      </c>
      <c r="F129" s="120">
        <f>E129/D129*100</f>
        <v>200</v>
      </c>
      <c r="G129" s="511">
        <v>425.47546</v>
      </c>
      <c r="H129" s="690">
        <f t="shared" si="98"/>
        <v>213</v>
      </c>
      <c r="I129" s="511">
        <v>425.47532000000001</v>
      </c>
      <c r="J129" s="581">
        <f t="shared" si="96"/>
        <v>199.75367136150234</v>
      </c>
      <c r="L129" s="765"/>
    </row>
    <row r="130" spans="1:249" s="37" customFormat="1" ht="30" x14ac:dyDescent="0.25">
      <c r="A130" s="18">
        <v>1</v>
      </c>
      <c r="B130" s="73" t="s">
        <v>125</v>
      </c>
      <c r="C130" s="120">
        <v>365</v>
      </c>
      <c r="D130" s="113">
        <f t="shared" si="97"/>
        <v>183</v>
      </c>
      <c r="E130" s="120">
        <v>55</v>
      </c>
      <c r="F130" s="120">
        <f>E130/D130*100</f>
        <v>30.05464480874317</v>
      </c>
      <c r="G130" s="511">
        <v>2283.8020799999999</v>
      </c>
      <c r="H130" s="690">
        <f t="shared" si="98"/>
        <v>1142</v>
      </c>
      <c r="I130" s="511">
        <v>344.13445000000002</v>
      </c>
      <c r="J130" s="581">
        <f t="shared" si="96"/>
        <v>30.134365148861647</v>
      </c>
      <c r="L130" s="112"/>
    </row>
    <row r="131" spans="1:249" s="37" customFormat="1" ht="30" x14ac:dyDescent="0.25">
      <c r="A131" s="18">
        <v>1</v>
      </c>
      <c r="B131" s="241" t="s">
        <v>122</v>
      </c>
      <c r="C131" s="120">
        <f>SUM(C132:C136)</f>
        <v>21406</v>
      </c>
      <c r="D131" s="120">
        <f t="shared" ref="D131:I131" si="99">SUM(D132:D136)</f>
        <v>10704</v>
      </c>
      <c r="E131" s="120">
        <f t="shared" si="99"/>
        <v>8112</v>
      </c>
      <c r="F131" s="120">
        <f t="shared" ref="F131:F135" si="100">E131/D131*100</f>
        <v>75.784753363228702</v>
      </c>
      <c r="G131" s="504">
        <f t="shared" si="99"/>
        <v>41814.011019999998</v>
      </c>
      <c r="H131" s="504">
        <f t="shared" si="99"/>
        <v>20907</v>
      </c>
      <c r="I131" s="504">
        <f t="shared" si="99"/>
        <v>17729.194179999999</v>
      </c>
      <c r="J131" s="581">
        <f t="shared" si="96"/>
        <v>84.800278280001905</v>
      </c>
      <c r="L131" s="112"/>
    </row>
    <row r="132" spans="1:249" s="37" customFormat="1" ht="30" x14ac:dyDescent="0.25">
      <c r="A132" s="18">
        <v>1</v>
      </c>
      <c r="B132" s="73" t="s">
        <v>118</v>
      </c>
      <c r="C132" s="120">
        <v>5051</v>
      </c>
      <c r="D132" s="113">
        <f t="shared" si="97"/>
        <v>2526</v>
      </c>
      <c r="E132" s="120">
        <v>590</v>
      </c>
      <c r="F132" s="120">
        <f t="shared" si="100"/>
        <v>23.357086302454473</v>
      </c>
      <c r="G132" s="511">
        <v>8858.7973699999984</v>
      </c>
      <c r="H132" s="690">
        <f t="shared" si="98"/>
        <v>4429</v>
      </c>
      <c r="I132" s="511">
        <v>1023.08992</v>
      </c>
      <c r="J132" s="581">
        <f t="shared" si="96"/>
        <v>23.099794987581848</v>
      </c>
      <c r="L132" s="112"/>
    </row>
    <row r="133" spans="1:249" s="37" customFormat="1" ht="60" x14ac:dyDescent="0.25">
      <c r="A133" s="18">
        <v>1</v>
      </c>
      <c r="B133" s="73" t="s">
        <v>129</v>
      </c>
      <c r="C133" s="120">
        <v>11800</v>
      </c>
      <c r="D133" s="113">
        <f t="shared" si="97"/>
        <v>5900</v>
      </c>
      <c r="E133" s="120">
        <v>4617</v>
      </c>
      <c r="F133" s="120">
        <f t="shared" si="100"/>
        <v>78.254237288135599</v>
      </c>
      <c r="G133" s="511">
        <v>27067.463</v>
      </c>
      <c r="H133" s="690">
        <f t="shared" si="98"/>
        <v>13534</v>
      </c>
      <c r="I133" s="511">
        <v>11223.723539999999</v>
      </c>
      <c r="J133" s="581">
        <f t="shared" si="96"/>
        <v>82.929832569824129</v>
      </c>
      <c r="L133" s="112"/>
    </row>
    <row r="134" spans="1:249" s="37" customFormat="1" ht="45" x14ac:dyDescent="0.25">
      <c r="A134" s="18">
        <v>1</v>
      </c>
      <c r="B134" s="73" t="s">
        <v>119</v>
      </c>
      <c r="C134" s="120">
        <v>4126</v>
      </c>
      <c r="D134" s="113">
        <f t="shared" si="97"/>
        <v>2063</v>
      </c>
      <c r="E134" s="120">
        <v>2061</v>
      </c>
      <c r="F134" s="120">
        <f t="shared" si="100"/>
        <v>99.903053805138157</v>
      </c>
      <c r="G134" s="511">
        <v>4171.3860000000004</v>
      </c>
      <c r="H134" s="690">
        <f t="shared" si="98"/>
        <v>2086</v>
      </c>
      <c r="I134" s="511">
        <v>2084.86546</v>
      </c>
      <c r="J134" s="581">
        <f t="shared" si="96"/>
        <v>99.9456116970278</v>
      </c>
      <c r="L134" s="112"/>
    </row>
    <row r="135" spans="1:249" s="37" customFormat="1" ht="30" x14ac:dyDescent="0.25">
      <c r="A135" s="18">
        <v>1</v>
      </c>
      <c r="B135" s="73" t="s">
        <v>86</v>
      </c>
      <c r="C135" s="120">
        <v>429</v>
      </c>
      <c r="D135" s="113">
        <f t="shared" si="97"/>
        <v>215</v>
      </c>
      <c r="E135" s="120">
        <v>844</v>
      </c>
      <c r="F135" s="120">
        <f t="shared" si="100"/>
        <v>392.55813953488371</v>
      </c>
      <c r="G135" s="511">
        <v>1716.36465</v>
      </c>
      <c r="H135" s="690">
        <f t="shared" si="98"/>
        <v>858</v>
      </c>
      <c r="I135" s="511">
        <v>3397.5152599999997</v>
      </c>
      <c r="J135" s="581">
        <f t="shared" si="96"/>
        <v>395.98079953379948</v>
      </c>
      <c r="L135" s="770"/>
    </row>
    <row r="136" spans="1:249" s="37" customFormat="1" ht="30" x14ac:dyDescent="0.25">
      <c r="A136" s="18">
        <v>1</v>
      </c>
      <c r="B136" s="309" t="s">
        <v>87</v>
      </c>
      <c r="C136" s="186"/>
      <c r="D136" s="324">
        <f t="shared" si="97"/>
        <v>0</v>
      </c>
      <c r="E136" s="186"/>
      <c r="F136" s="186"/>
      <c r="G136" s="698"/>
      <c r="H136" s="691">
        <f t="shared" si="98"/>
        <v>0</v>
      </c>
      <c r="I136" s="512"/>
      <c r="J136" s="581"/>
      <c r="L136" s="112"/>
    </row>
    <row r="137" spans="1:249" s="37" customFormat="1" ht="30" x14ac:dyDescent="0.25">
      <c r="A137" s="18">
        <v>1</v>
      </c>
      <c r="B137" s="123" t="s">
        <v>133</v>
      </c>
      <c r="C137" s="120">
        <v>32500</v>
      </c>
      <c r="D137" s="113">
        <f t="shared" si="97"/>
        <v>16250</v>
      </c>
      <c r="E137" s="120">
        <v>14260</v>
      </c>
      <c r="F137" s="125">
        <f t="shared" ref="F137:F139" si="101">E137/D137*100</f>
        <v>87.753846153846155</v>
      </c>
      <c r="G137" s="511">
        <v>25072.45</v>
      </c>
      <c r="H137" s="690">
        <f t="shared" si="98"/>
        <v>12536</v>
      </c>
      <c r="I137" s="511">
        <v>10803.92382</v>
      </c>
      <c r="J137" s="505">
        <f t="shared" ref="J137" si="102">I137/H137*100</f>
        <v>86.183182992980207</v>
      </c>
      <c r="L137" s="112"/>
    </row>
    <row r="138" spans="1:249" s="37" customFormat="1" ht="30" x14ac:dyDescent="0.25">
      <c r="A138" s="18">
        <v>1</v>
      </c>
      <c r="B138" s="123" t="s">
        <v>134</v>
      </c>
      <c r="C138" s="120">
        <v>2640</v>
      </c>
      <c r="D138" s="113">
        <f t="shared" si="97"/>
        <v>1320</v>
      </c>
      <c r="E138" s="120">
        <v>336</v>
      </c>
      <c r="F138" s="125">
        <f t="shared" si="101"/>
        <v>25.454545454545453</v>
      </c>
      <c r="G138" s="511"/>
      <c r="H138" s="690">
        <f t="shared" si="98"/>
        <v>0</v>
      </c>
      <c r="I138" s="511">
        <v>247.63865999999999</v>
      </c>
      <c r="J138" s="505"/>
      <c r="L138" s="112"/>
    </row>
    <row r="139" spans="1:249" s="37" customFormat="1" ht="15.75" thickBot="1" x14ac:dyDescent="0.3">
      <c r="A139" s="18">
        <v>1</v>
      </c>
      <c r="B139" s="123" t="s">
        <v>135</v>
      </c>
      <c r="C139" s="120">
        <v>3143</v>
      </c>
      <c r="D139" s="764">
        <f>ROUND(C139/10*4,0)</f>
        <v>1257</v>
      </c>
      <c r="E139" s="120">
        <v>727</v>
      </c>
      <c r="F139" s="125">
        <f t="shared" si="101"/>
        <v>57.836117740652348</v>
      </c>
      <c r="G139" s="511"/>
      <c r="H139" s="690">
        <f t="shared" si="98"/>
        <v>0</v>
      </c>
      <c r="I139" s="511">
        <v>560.85141999999996</v>
      </c>
      <c r="J139" s="505"/>
      <c r="L139" s="112"/>
    </row>
    <row r="140" spans="1:249" s="13" customFormat="1" ht="15.75" thickBot="1" x14ac:dyDescent="0.3">
      <c r="A140" s="18">
        <v>1</v>
      </c>
      <c r="B140" s="576" t="s">
        <v>3</v>
      </c>
      <c r="C140" s="367"/>
      <c r="D140" s="367"/>
      <c r="E140" s="367"/>
      <c r="F140" s="366"/>
      <c r="G140" s="577">
        <f>G131+G126+G137</f>
        <v>97254.930062222222</v>
      </c>
      <c r="H140" s="577">
        <f t="shared" ref="H140:I140" si="103">H131+H126+H137</f>
        <v>48628</v>
      </c>
      <c r="I140" s="577">
        <f t="shared" si="103"/>
        <v>40345.701610000004</v>
      </c>
      <c r="J140" s="517">
        <f t="shared" si="96"/>
        <v>82.968046413588894</v>
      </c>
      <c r="L140" s="767"/>
    </row>
    <row r="141" spans="1:249" ht="15" customHeight="1" x14ac:dyDescent="0.25">
      <c r="A141" s="18">
        <v>1</v>
      </c>
      <c r="B141" s="246" t="s">
        <v>102</v>
      </c>
      <c r="C141" s="247"/>
      <c r="D141" s="247"/>
      <c r="E141" s="247"/>
      <c r="F141" s="247"/>
      <c r="G141" s="531"/>
      <c r="H141" s="531"/>
      <c r="I141" s="531"/>
      <c r="J141" s="531"/>
    </row>
    <row r="142" spans="1:249" s="10" customFormat="1" ht="43.5" customHeight="1" x14ac:dyDescent="0.25">
      <c r="A142" s="18">
        <v>1</v>
      </c>
      <c r="B142" s="248" t="s">
        <v>130</v>
      </c>
      <c r="C142" s="249">
        <f t="shared" ref="C142:E146" si="104">C126</f>
        <v>12029</v>
      </c>
      <c r="D142" s="249">
        <f t="shared" si="104"/>
        <v>6015</v>
      </c>
      <c r="E142" s="249">
        <f t="shared" si="104"/>
        <v>4836</v>
      </c>
      <c r="F142" s="348">
        <f t="shared" ref="F142:F145" si="105">E142/D142*100</f>
        <v>80.399002493765579</v>
      </c>
      <c r="G142" s="532">
        <f t="shared" ref="G142:G152" si="106">G126</f>
        <v>30368.469042222223</v>
      </c>
      <c r="H142" s="532">
        <f t="shared" ref="H142:J142" si="107">H126</f>
        <v>15185</v>
      </c>
      <c r="I142" s="532">
        <f t="shared" si="107"/>
        <v>11812.583610000001</v>
      </c>
      <c r="J142" s="532">
        <f t="shared" si="107"/>
        <v>77.791133421139293</v>
      </c>
      <c r="K142" s="13"/>
      <c r="L142" s="767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30" x14ac:dyDescent="0.25">
      <c r="A143" s="18">
        <v>1</v>
      </c>
      <c r="B143" s="214" t="s">
        <v>83</v>
      </c>
      <c r="C143" s="249">
        <f t="shared" si="104"/>
        <v>8920</v>
      </c>
      <c r="D143" s="249">
        <f t="shared" si="104"/>
        <v>4460</v>
      </c>
      <c r="E143" s="249">
        <f t="shared" si="104"/>
        <v>3558</v>
      </c>
      <c r="F143" s="348">
        <f t="shared" si="105"/>
        <v>79.775784753363226</v>
      </c>
      <c r="G143" s="532">
        <f t="shared" si="106"/>
        <v>21888.02286222222</v>
      </c>
      <c r="H143" s="532">
        <f t="shared" ref="H143:J143" si="108">H127</f>
        <v>10944</v>
      </c>
      <c r="I143" s="532">
        <f t="shared" si="108"/>
        <v>8439.0332900000012</v>
      </c>
      <c r="J143" s="532">
        <f t="shared" si="108"/>
        <v>77.111049798976623</v>
      </c>
      <c r="K143" s="13"/>
      <c r="L143" s="767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s="10" customFormat="1" ht="30" x14ac:dyDescent="0.25">
      <c r="A144" s="18">
        <v>1</v>
      </c>
      <c r="B144" s="214" t="s">
        <v>84</v>
      </c>
      <c r="C144" s="249">
        <f t="shared" si="104"/>
        <v>2676</v>
      </c>
      <c r="D144" s="249">
        <f t="shared" si="104"/>
        <v>1338</v>
      </c>
      <c r="E144" s="249">
        <f t="shared" si="104"/>
        <v>1155</v>
      </c>
      <c r="F144" s="348">
        <f t="shared" si="105"/>
        <v>86.32286995515696</v>
      </c>
      <c r="G144" s="532">
        <f t="shared" si="106"/>
        <v>5771.1686399999999</v>
      </c>
      <c r="H144" s="532">
        <f t="shared" ref="H144:J144" si="109">H128</f>
        <v>2886</v>
      </c>
      <c r="I144" s="532">
        <f t="shared" si="109"/>
        <v>2603.9405500000003</v>
      </c>
      <c r="J144" s="532">
        <f t="shared" si="109"/>
        <v>90.226630284130295</v>
      </c>
      <c r="K144" s="13"/>
      <c r="L144" s="767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  <c r="GI144" s="13"/>
      <c r="GJ144" s="13"/>
      <c r="GK144" s="13"/>
      <c r="GL144" s="13"/>
      <c r="GM144" s="13"/>
      <c r="GN144" s="13"/>
      <c r="GO144" s="13"/>
      <c r="GP144" s="13"/>
      <c r="GQ144" s="13"/>
      <c r="GR144" s="13"/>
      <c r="GS144" s="13"/>
      <c r="GT144" s="13"/>
      <c r="GU144" s="13"/>
      <c r="GV144" s="13"/>
      <c r="GW144" s="13"/>
      <c r="GX144" s="13"/>
      <c r="GY144" s="13"/>
      <c r="GZ144" s="13"/>
      <c r="HA144" s="13"/>
      <c r="HB144" s="13"/>
      <c r="HC144" s="13"/>
      <c r="HD144" s="13"/>
      <c r="HE144" s="13"/>
      <c r="HF144" s="13"/>
      <c r="HG144" s="13"/>
      <c r="HH144" s="13"/>
      <c r="HI144" s="13"/>
      <c r="HJ144" s="13"/>
      <c r="HK144" s="13"/>
      <c r="HL144" s="13"/>
      <c r="HM144" s="13"/>
      <c r="HN144" s="13"/>
      <c r="HO144" s="13"/>
      <c r="HP144" s="13"/>
      <c r="HQ144" s="13"/>
      <c r="HR144" s="13"/>
      <c r="HS144" s="13"/>
      <c r="HT144" s="13"/>
      <c r="HU144" s="13"/>
      <c r="HV144" s="13"/>
      <c r="HW144" s="13"/>
      <c r="HX144" s="13"/>
      <c r="HY144" s="13"/>
      <c r="HZ144" s="13"/>
      <c r="IA144" s="13"/>
      <c r="IB144" s="13"/>
      <c r="IC144" s="13"/>
      <c r="ID144" s="13"/>
      <c r="IE144" s="13"/>
      <c r="IF144" s="13"/>
      <c r="IG144" s="13"/>
      <c r="IH144" s="13"/>
      <c r="II144" s="13"/>
      <c r="IJ144" s="13"/>
      <c r="IK144" s="13"/>
      <c r="IL144" s="13"/>
      <c r="IM144" s="13"/>
      <c r="IN144" s="13"/>
      <c r="IO144" s="13"/>
    </row>
    <row r="145" spans="1:249" s="10" customFormat="1" ht="43.5" customHeight="1" x14ac:dyDescent="0.25">
      <c r="A145" s="18">
        <v>1</v>
      </c>
      <c r="B145" s="214" t="s">
        <v>124</v>
      </c>
      <c r="C145" s="249">
        <f t="shared" si="104"/>
        <v>68</v>
      </c>
      <c r="D145" s="249">
        <f t="shared" si="104"/>
        <v>34</v>
      </c>
      <c r="E145" s="249">
        <f t="shared" si="104"/>
        <v>68</v>
      </c>
      <c r="F145" s="348">
        <f t="shared" si="105"/>
        <v>200</v>
      </c>
      <c r="G145" s="532">
        <f t="shared" si="106"/>
        <v>425.47546</v>
      </c>
      <c r="H145" s="532">
        <f t="shared" ref="H145:J145" si="110">H129</f>
        <v>213</v>
      </c>
      <c r="I145" s="532">
        <f t="shared" si="110"/>
        <v>425.47532000000001</v>
      </c>
      <c r="J145" s="532">
        <f t="shared" si="110"/>
        <v>199.75367136150234</v>
      </c>
      <c r="K145" s="13"/>
      <c r="L145" s="767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</row>
    <row r="146" spans="1:249" s="10" customFormat="1" ht="30" x14ac:dyDescent="0.25">
      <c r="A146" s="18">
        <v>1</v>
      </c>
      <c r="B146" s="214" t="s">
        <v>125</v>
      </c>
      <c r="C146" s="249">
        <f t="shared" si="104"/>
        <v>365</v>
      </c>
      <c r="D146" s="249">
        <f t="shared" si="104"/>
        <v>183</v>
      </c>
      <c r="E146" s="249">
        <f t="shared" si="104"/>
        <v>55</v>
      </c>
      <c r="F146" s="348"/>
      <c r="G146" s="532">
        <f t="shared" si="106"/>
        <v>2283.8020799999999</v>
      </c>
      <c r="H146" s="532">
        <f t="shared" ref="H146:J146" si="111">H130</f>
        <v>1142</v>
      </c>
      <c r="I146" s="532">
        <f t="shared" si="111"/>
        <v>344.13445000000002</v>
      </c>
      <c r="J146" s="532">
        <f t="shared" si="111"/>
        <v>30.134365148861647</v>
      </c>
      <c r="K146" s="13"/>
      <c r="L146" s="767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  <c r="GI146" s="13"/>
      <c r="GJ146" s="13"/>
      <c r="GK146" s="13"/>
      <c r="GL146" s="13"/>
      <c r="GM146" s="13"/>
      <c r="GN146" s="13"/>
      <c r="GO146" s="13"/>
      <c r="GP146" s="13"/>
      <c r="GQ146" s="13"/>
      <c r="GR146" s="13"/>
      <c r="GS146" s="13"/>
      <c r="GT146" s="13"/>
      <c r="GU146" s="13"/>
      <c r="GV146" s="13"/>
      <c r="GW146" s="13"/>
      <c r="GX146" s="13"/>
      <c r="GY146" s="13"/>
      <c r="GZ146" s="13"/>
      <c r="HA146" s="13"/>
      <c r="HB146" s="13"/>
      <c r="HC146" s="13"/>
      <c r="HD146" s="13"/>
      <c r="HE146" s="13"/>
      <c r="HF146" s="13"/>
      <c r="HG146" s="13"/>
      <c r="HH146" s="13"/>
      <c r="HI146" s="13"/>
      <c r="HJ146" s="13"/>
      <c r="HK146" s="13"/>
      <c r="HL146" s="13"/>
      <c r="HM146" s="13"/>
      <c r="HN146" s="13"/>
      <c r="HO146" s="13"/>
      <c r="HP146" s="13"/>
      <c r="HQ146" s="13"/>
      <c r="HR146" s="13"/>
      <c r="HS146" s="13"/>
      <c r="HT146" s="13"/>
      <c r="HU146" s="13"/>
      <c r="HV146" s="13"/>
      <c r="HW146" s="13"/>
      <c r="HX146" s="13"/>
      <c r="HY146" s="13"/>
      <c r="HZ146" s="13"/>
      <c r="IA146" s="13"/>
      <c r="IB146" s="13"/>
      <c r="IC146" s="13"/>
      <c r="ID146" s="13"/>
      <c r="IE146" s="13"/>
      <c r="IF146" s="13"/>
      <c r="IG146" s="13"/>
      <c r="IH146" s="13"/>
      <c r="II146" s="13"/>
      <c r="IJ146" s="13"/>
      <c r="IK146" s="13"/>
      <c r="IL146" s="13"/>
      <c r="IM146" s="13"/>
      <c r="IN146" s="13"/>
      <c r="IO146" s="13"/>
    </row>
    <row r="147" spans="1:249" s="10" customFormat="1" ht="45" customHeight="1" x14ac:dyDescent="0.25">
      <c r="A147" s="18">
        <v>1</v>
      </c>
      <c r="B147" s="248" t="s">
        <v>122</v>
      </c>
      <c r="C147" s="349">
        <f t="shared" ref="C147:F147" si="112">C131</f>
        <v>21406</v>
      </c>
      <c r="D147" s="349">
        <f t="shared" si="112"/>
        <v>10704</v>
      </c>
      <c r="E147" s="349">
        <f t="shared" si="112"/>
        <v>8112</v>
      </c>
      <c r="F147" s="349">
        <f t="shared" si="112"/>
        <v>75.784753363228702</v>
      </c>
      <c r="G147" s="532">
        <f t="shared" si="106"/>
        <v>41814.011019999998</v>
      </c>
      <c r="H147" s="532">
        <f t="shared" ref="H147:J147" si="113">H131</f>
        <v>20907</v>
      </c>
      <c r="I147" s="532">
        <f t="shared" si="113"/>
        <v>17729.194179999999</v>
      </c>
      <c r="J147" s="532">
        <f t="shared" si="113"/>
        <v>84.800278280001905</v>
      </c>
      <c r="K147" s="13"/>
      <c r="L147" s="767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</row>
    <row r="148" spans="1:249" s="10" customFormat="1" ht="30" x14ac:dyDescent="0.25">
      <c r="A148" s="18">
        <v>1</v>
      </c>
      <c r="B148" s="214" t="s">
        <v>118</v>
      </c>
      <c r="C148" s="349">
        <f t="shared" ref="C148:F148" si="114">C132</f>
        <v>5051</v>
      </c>
      <c r="D148" s="349">
        <f t="shared" si="114"/>
        <v>2526</v>
      </c>
      <c r="E148" s="349">
        <f t="shared" si="114"/>
        <v>590</v>
      </c>
      <c r="F148" s="349">
        <f t="shared" si="114"/>
        <v>23.357086302454473</v>
      </c>
      <c r="G148" s="532">
        <f t="shared" si="106"/>
        <v>8858.7973699999984</v>
      </c>
      <c r="H148" s="532">
        <f t="shared" ref="H148:J148" si="115">H132</f>
        <v>4429</v>
      </c>
      <c r="I148" s="532">
        <f t="shared" si="115"/>
        <v>1023.08992</v>
      </c>
      <c r="J148" s="532">
        <f t="shared" si="115"/>
        <v>23.099794987581848</v>
      </c>
      <c r="K148" s="13"/>
      <c r="L148" s="767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  <c r="GI148" s="13"/>
      <c r="GJ148" s="13"/>
      <c r="GK148" s="13"/>
      <c r="GL148" s="13"/>
      <c r="GM148" s="13"/>
      <c r="GN148" s="13"/>
      <c r="GO148" s="13"/>
      <c r="GP148" s="13"/>
      <c r="GQ148" s="13"/>
      <c r="GR148" s="13"/>
      <c r="GS148" s="13"/>
      <c r="GT148" s="13"/>
      <c r="GU148" s="13"/>
      <c r="GV148" s="13"/>
      <c r="GW148" s="13"/>
      <c r="GX148" s="13"/>
      <c r="GY148" s="13"/>
      <c r="GZ148" s="13"/>
      <c r="HA148" s="13"/>
      <c r="HB148" s="13"/>
      <c r="HC148" s="13"/>
      <c r="HD148" s="13"/>
      <c r="HE148" s="13"/>
      <c r="HF148" s="13"/>
      <c r="HG148" s="13"/>
      <c r="HH148" s="13"/>
      <c r="HI148" s="13"/>
      <c r="HJ148" s="13"/>
      <c r="HK148" s="13"/>
      <c r="HL148" s="13"/>
      <c r="HM148" s="13"/>
      <c r="HN148" s="13"/>
      <c r="HO148" s="13"/>
      <c r="HP148" s="13"/>
      <c r="HQ148" s="13"/>
      <c r="HR148" s="13"/>
      <c r="HS148" s="13"/>
      <c r="HT148" s="13"/>
      <c r="HU148" s="13"/>
      <c r="HV148" s="13"/>
      <c r="HW148" s="13"/>
      <c r="HX148" s="13"/>
      <c r="HY148" s="13"/>
      <c r="HZ148" s="13"/>
      <c r="IA148" s="13"/>
      <c r="IB148" s="13"/>
      <c r="IC148" s="13"/>
      <c r="ID148" s="13"/>
      <c r="IE148" s="13"/>
      <c r="IF148" s="13"/>
      <c r="IG148" s="13"/>
      <c r="IH148" s="13"/>
      <c r="II148" s="13"/>
      <c r="IJ148" s="13"/>
      <c r="IK148" s="13"/>
      <c r="IL148" s="13"/>
      <c r="IM148" s="13"/>
      <c r="IN148" s="13"/>
      <c r="IO148" s="13"/>
    </row>
    <row r="149" spans="1:249" s="10" customFormat="1" ht="45" customHeight="1" x14ac:dyDescent="0.25">
      <c r="A149" s="18">
        <v>1</v>
      </c>
      <c r="B149" s="214" t="s">
        <v>85</v>
      </c>
      <c r="C149" s="349">
        <f t="shared" ref="C149:F149" si="116">C133</f>
        <v>11800</v>
      </c>
      <c r="D149" s="349">
        <f t="shared" si="116"/>
        <v>5900</v>
      </c>
      <c r="E149" s="349">
        <f t="shared" si="116"/>
        <v>4617</v>
      </c>
      <c r="F149" s="349">
        <f t="shared" si="116"/>
        <v>78.254237288135599</v>
      </c>
      <c r="G149" s="532">
        <f t="shared" si="106"/>
        <v>27067.463</v>
      </c>
      <c r="H149" s="532">
        <f t="shared" ref="H149:J149" si="117">H133</f>
        <v>13534</v>
      </c>
      <c r="I149" s="532">
        <f t="shared" si="117"/>
        <v>11223.723539999999</v>
      </c>
      <c r="J149" s="532">
        <f t="shared" si="117"/>
        <v>82.929832569824129</v>
      </c>
      <c r="K149" s="13"/>
      <c r="L149" s="767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</row>
    <row r="150" spans="1:249" s="10" customFormat="1" ht="45" customHeight="1" x14ac:dyDescent="0.25">
      <c r="A150" s="18">
        <v>1</v>
      </c>
      <c r="B150" s="214" t="s">
        <v>119</v>
      </c>
      <c r="C150" s="349">
        <f t="shared" ref="C150:F150" si="118">C134</f>
        <v>4126</v>
      </c>
      <c r="D150" s="349">
        <f t="shared" si="118"/>
        <v>2063</v>
      </c>
      <c r="E150" s="349">
        <f t="shared" si="118"/>
        <v>2061</v>
      </c>
      <c r="F150" s="349">
        <f t="shared" si="118"/>
        <v>99.903053805138157</v>
      </c>
      <c r="G150" s="532">
        <f t="shared" si="106"/>
        <v>4171.3860000000004</v>
      </c>
      <c r="H150" s="532">
        <f t="shared" ref="H150:J150" si="119">H134</f>
        <v>2086</v>
      </c>
      <c r="I150" s="532">
        <f t="shared" si="119"/>
        <v>2084.86546</v>
      </c>
      <c r="J150" s="532">
        <f t="shared" si="119"/>
        <v>99.9456116970278</v>
      </c>
      <c r="K150" s="13"/>
      <c r="L150" s="767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  <c r="GQ150" s="13"/>
      <c r="GR150" s="13"/>
      <c r="GS150" s="13"/>
      <c r="GT150" s="13"/>
      <c r="GU150" s="13"/>
      <c r="GV150" s="13"/>
      <c r="GW150" s="13"/>
      <c r="GX150" s="13"/>
      <c r="GY150" s="13"/>
      <c r="GZ150" s="13"/>
      <c r="HA150" s="13"/>
      <c r="HB150" s="13"/>
      <c r="HC150" s="13"/>
      <c r="HD150" s="13"/>
      <c r="HE150" s="13"/>
      <c r="HF150" s="13"/>
      <c r="HG150" s="13"/>
      <c r="HH150" s="13"/>
      <c r="HI150" s="13"/>
      <c r="HJ150" s="13"/>
      <c r="HK150" s="13"/>
      <c r="HL150" s="13"/>
      <c r="HM150" s="13"/>
      <c r="HN150" s="13"/>
      <c r="HO150" s="13"/>
      <c r="HP150" s="13"/>
      <c r="HQ150" s="13"/>
      <c r="HR150" s="13"/>
      <c r="HS150" s="13"/>
      <c r="HT150" s="13"/>
      <c r="HU150" s="13"/>
      <c r="HV150" s="13"/>
      <c r="HW150" s="13"/>
      <c r="HX150" s="13"/>
      <c r="HY150" s="13"/>
      <c r="HZ150" s="13"/>
      <c r="IA150" s="13"/>
      <c r="IB150" s="13"/>
      <c r="IC150" s="13"/>
      <c r="ID150" s="13"/>
      <c r="IE150" s="13"/>
      <c r="IF150" s="13"/>
      <c r="IG150" s="13"/>
      <c r="IH150" s="13"/>
      <c r="II150" s="13"/>
      <c r="IJ150" s="13"/>
      <c r="IK150" s="13"/>
      <c r="IL150" s="13"/>
      <c r="IM150" s="13"/>
      <c r="IN150" s="13"/>
      <c r="IO150" s="13"/>
    </row>
    <row r="151" spans="1:249" s="10" customFormat="1" ht="38.1" customHeight="1" x14ac:dyDescent="0.25">
      <c r="A151" s="18">
        <v>1</v>
      </c>
      <c r="B151" s="214" t="s">
        <v>86</v>
      </c>
      <c r="C151" s="349">
        <f t="shared" ref="C151:F151" si="120">C135</f>
        <v>429</v>
      </c>
      <c r="D151" s="349">
        <f t="shared" si="120"/>
        <v>215</v>
      </c>
      <c r="E151" s="349">
        <f t="shared" si="120"/>
        <v>844</v>
      </c>
      <c r="F151" s="349">
        <f t="shared" si="120"/>
        <v>392.55813953488371</v>
      </c>
      <c r="G151" s="532">
        <f t="shared" si="106"/>
        <v>1716.36465</v>
      </c>
      <c r="H151" s="532">
        <f t="shared" ref="H151:J151" si="121">H135</f>
        <v>858</v>
      </c>
      <c r="I151" s="532">
        <f t="shared" si="121"/>
        <v>3397.5152599999997</v>
      </c>
      <c r="J151" s="532">
        <f t="shared" si="121"/>
        <v>395.98079953379948</v>
      </c>
      <c r="K151" s="13"/>
      <c r="L151" s="767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  <c r="GQ151" s="13"/>
      <c r="GR151" s="13"/>
      <c r="GS151" s="13"/>
      <c r="GT151" s="13"/>
      <c r="GU151" s="13"/>
      <c r="GV151" s="13"/>
      <c r="GW151" s="13"/>
      <c r="GX151" s="13"/>
      <c r="GY151" s="13"/>
      <c r="GZ151" s="13"/>
      <c r="HA151" s="13"/>
      <c r="HB151" s="13"/>
      <c r="HC151" s="13"/>
      <c r="HD151" s="13"/>
      <c r="HE151" s="13"/>
      <c r="HF151" s="13"/>
      <c r="HG151" s="13"/>
      <c r="HH151" s="13"/>
      <c r="HI151" s="13"/>
      <c r="HJ151" s="13"/>
      <c r="HK151" s="13"/>
      <c r="HL151" s="13"/>
      <c r="HM151" s="13"/>
      <c r="HN151" s="13"/>
      <c r="HO151" s="13"/>
      <c r="HP151" s="13"/>
      <c r="HQ151" s="13"/>
      <c r="HR151" s="13"/>
      <c r="HS151" s="13"/>
      <c r="HT151" s="13"/>
      <c r="HU151" s="13"/>
      <c r="HV151" s="13"/>
      <c r="HW151" s="13"/>
      <c r="HX151" s="13"/>
      <c r="HY151" s="13"/>
      <c r="HZ151" s="13"/>
      <c r="IA151" s="13"/>
      <c r="IB151" s="13"/>
      <c r="IC151" s="13"/>
      <c r="ID151" s="13"/>
      <c r="IE151" s="13"/>
      <c r="IF151" s="13"/>
      <c r="IG151" s="13"/>
      <c r="IH151" s="13"/>
      <c r="II151" s="13"/>
      <c r="IJ151" s="13"/>
      <c r="IK151" s="13"/>
      <c r="IL151" s="13"/>
      <c r="IM151" s="13"/>
      <c r="IN151" s="13"/>
      <c r="IO151" s="13"/>
    </row>
    <row r="152" spans="1:249" s="10" customFormat="1" ht="38.1" customHeight="1" x14ac:dyDescent="0.25">
      <c r="A152" s="18">
        <v>1</v>
      </c>
      <c r="B152" s="214" t="s">
        <v>87</v>
      </c>
      <c r="C152" s="349">
        <f t="shared" ref="C152:F152" si="122">C136</f>
        <v>0</v>
      </c>
      <c r="D152" s="349">
        <f t="shared" si="122"/>
        <v>0</v>
      </c>
      <c r="E152" s="349">
        <f t="shared" si="122"/>
        <v>0</v>
      </c>
      <c r="F152" s="349">
        <f t="shared" si="122"/>
        <v>0</v>
      </c>
      <c r="G152" s="532">
        <f t="shared" si="106"/>
        <v>0</v>
      </c>
      <c r="H152" s="532">
        <f t="shared" ref="H152:J152" si="123">H136</f>
        <v>0</v>
      </c>
      <c r="I152" s="532">
        <f t="shared" si="123"/>
        <v>0</v>
      </c>
      <c r="J152" s="532">
        <f t="shared" si="123"/>
        <v>0</v>
      </c>
      <c r="K152" s="13"/>
      <c r="L152" s="767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  <c r="GQ152" s="13"/>
      <c r="GR152" s="13"/>
      <c r="GS152" s="13"/>
      <c r="GT152" s="13"/>
      <c r="GU152" s="13"/>
      <c r="GV152" s="13"/>
      <c r="GW152" s="13"/>
      <c r="GX152" s="13"/>
      <c r="GY152" s="13"/>
      <c r="GZ152" s="13"/>
      <c r="HA152" s="13"/>
      <c r="HB152" s="13"/>
      <c r="HC152" s="13"/>
      <c r="HD152" s="13"/>
      <c r="HE152" s="13"/>
      <c r="HF152" s="13"/>
      <c r="HG152" s="13"/>
      <c r="HH152" s="13"/>
      <c r="HI152" s="13"/>
      <c r="HJ152" s="13"/>
      <c r="HK152" s="13"/>
      <c r="HL152" s="13"/>
      <c r="HM152" s="13"/>
      <c r="HN152" s="13"/>
      <c r="HO152" s="13"/>
      <c r="HP152" s="13"/>
      <c r="HQ152" s="13"/>
      <c r="HR152" s="13"/>
      <c r="HS152" s="13"/>
      <c r="HT152" s="13"/>
      <c r="HU152" s="13"/>
      <c r="HV152" s="13"/>
      <c r="HW152" s="13"/>
      <c r="HX152" s="13"/>
      <c r="HY152" s="13"/>
      <c r="HZ152" s="13"/>
      <c r="IA152" s="13"/>
      <c r="IB152" s="13"/>
      <c r="IC152" s="13"/>
      <c r="ID152" s="13"/>
      <c r="IE152" s="13"/>
      <c r="IF152" s="13"/>
      <c r="IG152" s="13"/>
      <c r="IH152" s="13"/>
      <c r="II152" s="13"/>
      <c r="IJ152" s="13"/>
      <c r="IK152" s="13"/>
      <c r="IL152" s="13"/>
      <c r="IM152" s="13"/>
      <c r="IN152" s="13"/>
      <c r="IO152" s="13"/>
    </row>
    <row r="153" spans="1:249" s="10" customFormat="1" ht="38.1" customHeight="1" x14ac:dyDescent="0.25">
      <c r="A153" s="18"/>
      <c r="B153" s="731" t="s">
        <v>133</v>
      </c>
      <c r="C153" s="732">
        <f>SUM(C137)</f>
        <v>32500</v>
      </c>
      <c r="D153" s="732">
        <f t="shared" ref="D153:I153" si="124">SUM(D137)</f>
        <v>16250</v>
      </c>
      <c r="E153" s="732">
        <f t="shared" si="124"/>
        <v>14260</v>
      </c>
      <c r="F153" s="349">
        <f t="shared" ref="F153" si="125">F137</f>
        <v>87.753846153846155</v>
      </c>
      <c r="G153" s="732">
        <f t="shared" si="124"/>
        <v>25072.45</v>
      </c>
      <c r="H153" s="732">
        <f t="shared" si="124"/>
        <v>12536</v>
      </c>
      <c r="I153" s="732">
        <f t="shared" si="124"/>
        <v>10803.92382</v>
      </c>
      <c r="J153" s="532">
        <f t="shared" ref="J153" si="126">J137</f>
        <v>86.183182992980207</v>
      </c>
      <c r="K153" s="13"/>
      <c r="L153" s="767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</row>
    <row r="154" spans="1:249" s="10" customFormat="1" ht="38.1" customHeight="1" x14ac:dyDescent="0.25">
      <c r="A154" s="18"/>
      <c r="B154" s="731" t="s">
        <v>134</v>
      </c>
      <c r="C154" s="732">
        <f>SUM(C138)</f>
        <v>2640</v>
      </c>
      <c r="D154" s="732">
        <f t="shared" ref="D154:I154" si="127">SUM(D138)</f>
        <v>1320</v>
      </c>
      <c r="E154" s="732">
        <f t="shared" si="127"/>
        <v>336</v>
      </c>
      <c r="F154" s="349">
        <f t="shared" ref="F154" si="128">F138</f>
        <v>25.454545454545453</v>
      </c>
      <c r="G154" s="732">
        <f t="shared" si="127"/>
        <v>0</v>
      </c>
      <c r="H154" s="732">
        <f t="shared" si="127"/>
        <v>0</v>
      </c>
      <c r="I154" s="732">
        <f t="shared" si="127"/>
        <v>247.63865999999999</v>
      </c>
      <c r="J154" s="532">
        <f t="shared" ref="J154" si="129">J138</f>
        <v>0</v>
      </c>
      <c r="K154" s="13"/>
      <c r="L154" s="767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  <c r="GI154" s="13"/>
      <c r="GJ154" s="13"/>
      <c r="GK154" s="13"/>
      <c r="GL154" s="13"/>
      <c r="GM154" s="13"/>
      <c r="GN154" s="13"/>
      <c r="GO154" s="13"/>
      <c r="GP154" s="13"/>
      <c r="GQ154" s="13"/>
      <c r="GR154" s="13"/>
      <c r="GS154" s="13"/>
      <c r="GT154" s="13"/>
      <c r="GU154" s="13"/>
      <c r="GV154" s="13"/>
      <c r="GW154" s="13"/>
      <c r="GX154" s="13"/>
      <c r="GY154" s="13"/>
      <c r="GZ154" s="13"/>
      <c r="HA154" s="13"/>
      <c r="HB154" s="13"/>
      <c r="HC154" s="13"/>
      <c r="HD154" s="13"/>
      <c r="HE154" s="13"/>
      <c r="HF154" s="13"/>
      <c r="HG154" s="13"/>
      <c r="HH154" s="13"/>
      <c r="HI154" s="13"/>
      <c r="HJ154" s="13"/>
      <c r="HK154" s="13"/>
      <c r="HL154" s="13"/>
      <c r="HM154" s="13"/>
      <c r="HN154" s="13"/>
      <c r="HO154" s="13"/>
      <c r="HP154" s="13"/>
      <c r="HQ154" s="13"/>
      <c r="HR154" s="13"/>
      <c r="HS154" s="13"/>
      <c r="HT154" s="13"/>
      <c r="HU154" s="13"/>
      <c r="HV154" s="13"/>
      <c r="HW154" s="13"/>
      <c r="HX154" s="13"/>
      <c r="HY154" s="13"/>
      <c r="HZ154" s="13"/>
      <c r="IA154" s="13"/>
      <c r="IB154" s="13"/>
      <c r="IC154" s="13"/>
      <c r="ID154" s="13"/>
      <c r="IE154" s="13"/>
      <c r="IF154" s="13"/>
      <c r="IG154" s="13"/>
      <c r="IH154" s="13"/>
      <c r="II154" s="13"/>
      <c r="IJ154" s="13"/>
      <c r="IK154" s="13"/>
      <c r="IL154" s="13"/>
      <c r="IM154" s="13"/>
      <c r="IN154" s="13"/>
      <c r="IO154" s="13"/>
    </row>
    <row r="155" spans="1:249" s="10" customFormat="1" ht="38.1" customHeight="1" x14ac:dyDescent="0.25">
      <c r="A155" s="18"/>
      <c r="B155" s="731" t="s">
        <v>135</v>
      </c>
      <c r="C155" s="732">
        <f>SUM(C139)</f>
        <v>3143</v>
      </c>
      <c r="D155" s="732">
        <f t="shared" ref="D155:I155" si="130">SUM(D139)</f>
        <v>1257</v>
      </c>
      <c r="E155" s="732">
        <f t="shared" si="130"/>
        <v>727</v>
      </c>
      <c r="F155" s="349">
        <f t="shared" ref="F155" si="131">F139</f>
        <v>57.836117740652348</v>
      </c>
      <c r="G155" s="732">
        <f t="shared" si="130"/>
        <v>0</v>
      </c>
      <c r="H155" s="732">
        <f t="shared" si="130"/>
        <v>0</v>
      </c>
      <c r="I155" s="732">
        <f t="shared" si="130"/>
        <v>560.85141999999996</v>
      </c>
      <c r="J155" s="532">
        <f t="shared" ref="J155" si="132">J139</f>
        <v>0</v>
      </c>
      <c r="K155" s="13"/>
      <c r="L155" s="767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  <c r="GI155" s="13"/>
      <c r="GJ155" s="13"/>
      <c r="GK155" s="13"/>
      <c r="GL155" s="13"/>
      <c r="GM155" s="13"/>
      <c r="GN155" s="13"/>
      <c r="GO155" s="13"/>
      <c r="GP155" s="13"/>
      <c r="GQ155" s="13"/>
      <c r="GR155" s="13"/>
      <c r="GS155" s="13"/>
      <c r="GT155" s="13"/>
      <c r="GU155" s="13"/>
      <c r="GV155" s="13"/>
      <c r="GW155" s="13"/>
      <c r="GX155" s="13"/>
      <c r="GY155" s="13"/>
      <c r="GZ155" s="13"/>
      <c r="HA155" s="13"/>
      <c r="HB155" s="13"/>
      <c r="HC155" s="13"/>
      <c r="HD155" s="13"/>
      <c r="HE155" s="13"/>
      <c r="HF155" s="13"/>
      <c r="HG155" s="13"/>
      <c r="HH155" s="13"/>
      <c r="HI155" s="13"/>
      <c r="HJ155" s="13"/>
      <c r="HK155" s="13"/>
      <c r="HL155" s="13"/>
      <c r="HM155" s="13"/>
      <c r="HN155" s="13"/>
      <c r="HO155" s="13"/>
      <c r="HP155" s="13"/>
      <c r="HQ155" s="13"/>
      <c r="HR155" s="13"/>
      <c r="HS155" s="13"/>
      <c r="HT155" s="13"/>
      <c r="HU155" s="13"/>
      <c r="HV155" s="13"/>
      <c r="HW155" s="13"/>
      <c r="HX155" s="13"/>
      <c r="HY155" s="13"/>
      <c r="HZ155" s="13"/>
      <c r="IA155" s="13"/>
      <c r="IB155" s="13"/>
      <c r="IC155" s="13"/>
      <c r="ID155" s="13"/>
      <c r="IE155" s="13"/>
      <c r="IF155" s="13"/>
      <c r="IG155" s="13"/>
      <c r="IH155" s="13"/>
      <c r="II155" s="13"/>
      <c r="IJ155" s="13"/>
      <c r="IK155" s="13"/>
      <c r="IL155" s="13"/>
      <c r="IM155" s="13"/>
      <c r="IN155" s="13"/>
      <c r="IO155" s="13"/>
    </row>
    <row r="156" spans="1:249" s="10" customFormat="1" ht="15" customHeight="1" thickBot="1" x14ac:dyDescent="0.3">
      <c r="A156" s="18">
        <v>1</v>
      </c>
      <c r="B156" s="578" t="s">
        <v>127</v>
      </c>
      <c r="C156" s="579">
        <f t="shared" ref="C156:F156" si="133">C140</f>
        <v>0</v>
      </c>
      <c r="D156" s="579">
        <f t="shared" si="133"/>
        <v>0</v>
      </c>
      <c r="E156" s="579">
        <f t="shared" si="133"/>
        <v>0</v>
      </c>
      <c r="F156" s="579">
        <f t="shared" si="133"/>
        <v>0</v>
      </c>
      <c r="G156" s="580">
        <f t="shared" ref="G156" si="134">G140</f>
        <v>97254.930062222222</v>
      </c>
      <c r="H156" s="580">
        <f t="shared" ref="H156:J156" si="135">H140</f>
        <v>48628</v>
      </c>
      <c r="I156" s="580">
        <f t="shared" si="135"/>
        <v>40345.701610000004</v>
      </c>
      <c r="J156" s="580">
        <f t="shared" si="135"/>
        <v>82.968046413588894</v>
      </c>
      <c r="K156" s="13"/>
      <c r="L156" s="767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  <c r="GI156" s="13"/>
      <c r="GJ156" s="13"/>
      <c r="GK156" s="13"/>
      <c r="GL156" s="13"/>
      <c r="GM156" s="13"/>
      <c r="GN156" s="13"/>
      <c r="GO156" s="13"/>
      <c r="GP156" s="13"/>
      <c r="GQ156" s="13"/>
      <c r="GR156" s="13"/>
      <c r="GS156" s="13"/>
      <c r="GT156" s="13"/>
      <c r="GU156" s="13"/>
      <c r="GV156" s="13"/>
      <c r="GW156" s="13"/>
      <c r="GX156" s="13"/>
      <c r="GY156" s="13"/>
      <c r="GZ156" s="13"/>
      <c r="HA156" s="13"/>
      <c r="HB156" s="13"/>
      <c r="HC156" s="13"/>
      <c r="HD156" s="13"/>
      <c r="HE156" s="13"/>
      <c r="HF156" s="13"/>
      <c r="HG156" s="13"/>
      <c r="HH156" s="13"/>
      <c r="HI156" s="13"/>
      <c r="HJ156" s="13"/>
      <c r="HK156" s="13"/>
      <c r="HL156" s="13"/>
      <c r="HM156" s="13"/>
      <c r="HN156" s="13"/>
      <c r="HO156" s="13"/>
      <c r="HP156" s="13"/>
      <c r="HQ156" s="13"/>
      <c r="HR156" s="13"/>
      <c r="HS156" s="13"/>
      <c r="HT156" s="13"/>
      <c r="HU156" s="13"/>
      <c r="HV156" s="13"/>
      <c r="HW156" s="13"/>
      <c r="HX156" s="13"/>
      <c r="HY156" s="13"/>
      <c r="HZ156" s="13"/>
      <c r="IA156" s="13"/>
      <c r="IB156" s="13"/>
      <c r="IC156" s="13"/>
      <c r="ID156" s="13"/>
      <c r="IE156" s="13"/>
      <c r="IF156" s="13"/>
      <c r="IG156" s="13"/>
      <c r="IH156" s="13"/>
      <c r="II156" s="13"/>
      <c r="IJ156" s="13"/>
      <c r="IK156" s="13"/>
      <c r="IL156" s="13"/>
      <c r="IM156" s="13"/>
      <c r="IN156" s="13"/>
      <c r="IO156" s="13"/>
    </row>
    <row r="157" spans="1:249" ht="15" customHeight="1" thickBot="1" x14ac:dyDescent="0.3">
      <c r="A157" s="18">
        <v>1</v>
      </c>
      <c r="B157" s="87" t="s">
        <v>5</v>
      </c>
      <c r="C157" s="3"/>
      <c r="D157" s="3"/>
      <c r="E157" s="169"/>
      <c r="F157" s="3"/>
      <c r="G157" s="534"/>
      <c r="H157" s="534"/>
      <c r="I157" s="535"/>
      <c r="J157" s="534"/>
    </row>
    <row r="158" spans="1:249" ht="31.5" customHeight="1" x14ac:dyDescent="0.25">
      <c r="A158" s="18">
        <v>1</v>
      </c>
      <c r="B158" s="134" t="s">
        <v>52</v>
      </c>
      <c r="C158" s="136"/>
      <c r="D158" s="136"/>
      <c r="E158" s="136"/>
      <c r="F158" s="136"/>
      <c r="G158" s="536"/>
      <c r="H158" s="536"/>
      <c r="I158" s="536"/>
      <c r="J158" s="536"/>
    </row>
    <row r="159" spans="1:249" s="37" customFormat="1" ht="27.95" customHeight="1" x14ac:dyDescent="0.25">
      <c r="A159" s="18">
        <v>1</v>
      </c>
      <c r="B159" s="74" t="s">
        <v>130</v>
      </c>
      <c r="C159" s="120">
        <f>SUM(C160:C163)</f>
        <v>4126</v>
      </c>
      <c r="D159" s="120">
        <f t="shared" ref="D159:E159" si="136">SUM(D160:D163)</f>
        <v>2064</v>
      </c>
      <c r="E159" s="120">
        <f t="shared" si="136"/>
        <v>2246</v>
      </c>
      <c r="F159" s="120">
        <f>E159/D159*100</f>
        <v>108.81782945736434</v>
      </c>
      <c r="G159" s="511">
        <f>SUM(G160:G163)</f>
        <v>10686.013349333336</v>
      </c>
      <c r="H159" s="511">
        <f t="shared" ref="H159:I159" si="137">SUM(H160:H163)</f>
        <v>5343</v>
      </c>
      <c r="I159" s="511">
        <f t="shared" si="137"/>
        <v>5840.2820900000006</v>
      </c>
      <c r="J159" s="511">
        <f t="shared" ref="J159:J172" si="138">I159/H159*100</f>
        <v>109.30716994198018</v>
      </c>
      <c r="L159" s="112"/>
    </row>
    <row r="160" spans="1:249" s="37" customFormat="1" ht="27.95" customHeight="1" x14ac:dyDescent="0.25">
      <c r="A160" s="18">
        <v>1</v>
      </c>
      <c r="B160" s="73" t="s">
        <v>83</v>
      </c>
      <c r="C160" s="120">
        <v>2994</v>
      </c>
      <c r="D160" s="113">
        <f t="shared" ref="D160:D163" si="139">ROUND(C160/12*$B$3,0)</f>
        <v>1497</v>
      </c>
      <c r="E160" s="120">
        <v>1631</v>
      </c>
      <c r="F160" s="120">
        <f>E160/D160*100</f>
        <v>108.95123580494321</v>
      </c>
      <c r="G160" s="511">
        <v>7346.7197813333341</v>
      </c>
      <c r="H160" s="690">
        <f t="shared" ref="H160" si="140">ROUND(G160/12*$B$3,0)</f>
        <v>3673</v>
      </c>
      <c r="I160" s="511">
        <v>4169.3403500000004</v>
      </c>
      <c r="J160" s="511">
        <f t="shared" si="138"/>
        <v>113.51321399401036</v>
      </c>
      <c r="L160" s="112"/>
    </row>
    <row r="161" spans="1:12" s="37" customFormat="1" ht="27.95" customHeight="1" x14ac:dyDescent="0.25">
      <c r="A161" s="18">
        <v>1</v>
      </c>
      <c r="B161" s="73" t="s">
        <v>84</v>
      </c>
      <c r="C161" s="120">
        <v>913</v>
      </c>
      <c r="D161" s="113">
        <f t="shared" si="139"/>
        <v>457</v>
      </c>
      <c r="E161" s="120">
        <v>539</v>
      </c>
      <c r="F161" s="120">
        <f>E161/D161*100</f>
        <v>117.94310722100656</v>
      </c>
      <c r="G161" s="511">
        <v>1969.0123199999998</v>
      </c>
      <c r="H161" s="690">
        <f t="shared" ref="H161:H169" si="141">ROUND(G161/12*$B$3,0)</f>
        <v>985</v>
      </c>
      <c r="I161" s="511">
        <v>1195.4105</v>
      </c>
      <c r="J161" s="511">
        <f t="shared" si="138"/>
        <v>121.36147208121828</v>
      </c>
      <c r="L161" s="112"/>
    </row>
    <row r="162" spans="1:12" s="37" customFormat="1" ht="27.95" customHeight="1" x14ac:dyDescent="0.25">
      <c r="A162" s="18">
        <v>1</v>
      </c>
      <c r="B162" s="73" t="s">
        <v>124</v>
      </c>
      <c r="C162" s="120">
        <v>45</v>
      </c>
      <c r="D162" s="113">
        <f t="shared" si="139"/>
        <v>23</v>
      </c>
      <c r="E162" s="120">
        <v>44</v>
      </c>
      <c r="F162" s="120">
        <f>E162/D162*100</f>
        <v>191.30434782608697</v>
      </c>
      <c r="G162" s="511">
        <v>281.56464</v>
      </c>
      <c r="H162" s="690">
        <f t="shared" si="141"/>
        <v>141</v>
      </c>
      <c r="I162" s="511">
        <v>275.30756000000002</v>
      </c>
      <c r="J162" s="511">
        <f t="shared" si="138"/>
        <v>195.25358865248228</v>
      </c>
      <c r="L162" s="112"/>
    </row>
    <row r="163" spans="1:12" s="37" customFormat="1" ht="27.95" customHeight="1" x14ac:dyDescent="0.25">
      <c r="A163" s="18">
        <v>1</v>
      </c>
      <c r="B163" s="73" t="s">
        <v>125</v>
      </c>
      <c r="C163" s="120">
        <v>174</v>
      </c>
      <c r="D163" s="113">
        <f t="shared" si="139"/>
        <v>87</v>
      </c>
      <c r="E163" s="120">
        <v>32</v>
      </c>
      <c r="F163" s="120">
        <f t="shared" ref="F163:F169" si="142">E163/D163*100</f>
        <v>36.781609195402297</v>
      </c>
      <c r="G163" s="511">
        <v>1088.716608</v>
      </c>
      <c r="H163" s="690">
        <f t="shared" si="141"/>
        <v>544</v>
      </c>
      <c r="I163" s="511">
        <v>200.22368</v>
      </c>
      <c r="J163" s="511">
        <f t="shared" si="138"/>
        <v>36.805823529411761</v>
      </c>
      <c r="L163" s="112"/>
    </row>
    <row r="164" spans="1:12" s="37" customFormat="1" ht="27.95" customHeight="1" x14ac:dyDescent="0.25">
      <c r="A164" s="18">
        <v>1</v>
      </c>
      <c r="B164" s="74" t="s">
        <v>122</v>
      </c>
      <c r="C164" s="120">
        <f>SUM(C165:C169)</f>
        <v>7299</v>
      </c>
      <c r="D164" s="120">
        <f>SUM(D165:D169)</f>
        <v>3650</v>
      </c>
      <c r="E164" s="120">
        <f t="shared" ref="E164:I164" si="143">SUM(E165:E169)</f>
        <v>2295</v>
      </c>
      <c r="F164" s="120">
        <f t="shared" si="142"/>
        <v>62.876712328767127</v>
      </c>
      <c r="G164" s="504">
        <f t="shared" si="143"/>
        <v>14860.93295</v>
      </c>
      <c r="H164" s="504">
        <f t="shared" si="143"/>
        <v>7430</v>
      </c>
      <c r="I164" s="504">
        <f t="shared" si="143"/>
        <v>5291.26026</v>
      </c>
      <c r="J164" s="511">
        <f t="shared" si="138"/>
        <v>71.214808344549127</v>
      </c>
      <c r="L164" s="112"/>
    </row>
    <row r="165" spans="1:12" s="37" customFormat="1" ht="27.95" customHeight="1" x14ac:dyDescent="0.25">
      <c r="A165" s="18">
        <v>1</v>
      </c>
      <c r="B165" s="73" t="s">
        <v>118</v>
      </c>
      <c r="C165" s="120">
        <v>800</v>
      </c>
      <c r="D165" s="113">
        <f t="shared" ref="D165:D169" si="144">ROUND(C165/12*$B$3,0)</f>
        <v>400</v>
      </c>
      <c r="E165" s="120">
        <v>428</v>
      </c>
      <c r="F165" s="120">
        <f t="shared" si="142"/>
        <v>107</v>
      </c>
      <c r="G165" s="511">
        <v>1403.096</v>
      </c>
      <c r="H165" s="690">
        <f t="shared" si="141"/>
        <v>702</v>
      </c>
      <c r="I165" s="511">
        <v>763.90251999999998</v>
      </c>
      <c r="J165" s="511">
        <f t="shared" si="138"/>
        <v>108.81802279202279</v>
      </c>
      <c r="L165" s="112"/>
    </row>
    <row r="166" spans="1:12" s="37" customFormat="1" ht="55.5" customHeight="1" x14ac:dyDescent="0.25">
      <c r="A166" s="18">
        <v>1</v>
      </c>
      <c r="B166" s="73" t="s">
        <v>129</v>
      </c>
      <c r="C166" s="120">
        <v>5350</v>
      </c>
      <c r="D166" s="113">
        <f t="shared" si="144"/>
        <v>2675</v>
      </c>
      <c r="E166" s="120">
        <v>1271</v>
      </c>
      <c r="F166" s="120">
        <f t="shared" si="142"/>
        <v>47.514018691588781</v>
      </c>
      <c r="G166" s="511">
        <v>11096.642</v>
      </c>
      <c r="H166" s="690">
        <f t="shared" si="141"/>
        <v>5548</v>
      </c>
      <c r="I166" s="511">
        <v>3707.6955499999999</v>
      </c>
      <c r="J166" s="511">
        <f t="shared" si="138"/>
        <v>66.829407894736832</v>
      </c>
      <c r="L166" s="112"/>
    </row>
    <row r="167" spans="1:12" s="37" customFormat="1" ht="48" customHeight="1" x14ac:dyDescent="0.25">
      <c r="A167" s="18">
        <v>1</v>
      </c>
      <c r="B167" s="73" t="s">
        <v>119</v>
      </c>
      <c r="C167" s="120">
        <v>634</v>
      </c>
      <c r="D167" s="113">
        <f t="shared" si="144"/>
        <v>317</v>
      </c>
      <c r="E167" s="120">
        <v>471</v>
      </c>
      <c r="F167" s="120">
        <f t="shared" si="142"/>
        <v>148.58044164037855</v>
      </c>
      <c r="G167" s="511">
        <v>640.97400000000005</v>
      </c>
      <c r="H167" s="690">
        <f t="shared" si="141"/>
        <v>320</v>
      </c>
      <c r="I167" s="511">
        <v>478.0749800000001</v>
      </c>
      <c r="J167" s="511">
        <f t="shared" si="138"/>
        <v>149.39843125000004</v>
      </c>
      <c r="L167" s="112"/>
    </row>
    <row r="168" spans="1:12" s="37" customFormat="1" ht="27.95" customHeight="1" x14ac:dyDescent="0.25">
      <c r="A168" s="18">
        <v>1</v>
      </c>
      <c r="B168" s="73" t="s">
        <v>86</v>
      </c>
      <c r="C168" s="120">
        <v>410</v>
      </c>
      <c r="D168" s="113">
        <f t="shared" si="144"/>
        <v>205</v>
      </c>
      <c r="E168" s="120">
        <v>78</v>
      </c>
      <c r="F168" s="120">
        <f t="shared" si="142"/>
        <v>38.048780487804876</v>
      </c>
      <c r="G168" s="511">
        <v>1640.3485000000001</v>
      </c>
      <c r="H168" s="690">
        <f t="shared" si="141"/>
        <v>820</v>
      </c>
      <c r="I168" s="511">
        <v>305.83477999999997</v>
      </c>
      <c r="J168" s="511">
        <f t="shared" si="138"/>
        <v>37.296924390243895</v>
      </c>
      <c r="L168" s="112"/>
    </row>
    <row r="169" spans="1:12" s="37" customFormat="1" ht="27.95" customHeight="1" x14ac:dyDescent="0.25">
      <c r="A169" s="18">
        <v>1</v>
      </c>
      <c r="B169" s="73" t="s">
        <v>87</v>
      </c>
      <c r="C169" s="120">
        <v>105</v>
      </c>
      <c r="D169" s="113">
        <f t="shared" si="144"/>
        <v>53</v>
      </c>
      <c r="E169" s="120">
        <v>47</v>
      </c>
      <c r="F169" s="120">
        <f t="shared" si="142"/>
        <v>88.679245283018872</v>
      </c>
      <c r="G169" s="511">
        <v>79.872450000000015</v>
      </c>
      <c r="H169" s="690">
        <f t="shared" si="141"/>
        <v>40</v>
      </c>
      <c r="I169" s="511">
        <v>35.752429999999997</v>
      </c>
      <c r="J169" s="511">
        <f t="shared" si="138"/>
        <v>89.381074999999981</v>
      </c>
      <c r="L169" s="112"/>
    </row>
    <row r="170" spans="1:12" s="37" customFormat="1" ht="27.95" customHeight="1" x14ac:dyDescent="0.25">
      <c r="A170" s="18"/>
      <c r="B170" s="723" t="s">
        <v>133</v>
      </c>
      <c r="C170" s="120">
        <v>13672</v>
      </c>
      <c r="D170" s="113">
        <f t="shared" ref="D170:D171" si="145">ROUND(C170/12*$B$3,0)</f>
        <v>6836</v>
      </c>
      <c r="E170" s="120">
        <v>3010</v>
      </c>
      <c r="F170" s="120">
        <f t="shared" ref="F170:F171" si="146">E170/D170*100</f>
        <v>44.03159742539497</v>
      </c>
      <c r="G170" s="511">
        <v>10547.401119999999</v>
      </c>
      <c r="H170" s="690">
        <f t="shared" ref="H170:H171" si="147">ROUND(G170/12*$B$3,0)</f>
        <v>5274</v>
      </c>
      <c r="I170" s="511">
        <v>2219.5569799999998</v>
      </c>
      <c r="J170" s="511">
        <f t="shared" ref="J170" si="148">I170/H170*100</f>
        <v>42.084887751232458</v>
      </c>
      <c r="L170" s="112"/>
    </row>
    <row r="171" spans="1:12" s="37" customFormat="1" ht="27.95" customHeight="1" thickBot="1" x14ac:dyDescent="0.3">
      <c r="A171" s="18"/>
      <c r="B171" s="723" t="s">
        <v>134</v>
      </c>
      <c r="C171" s="120">
        <v>830</v>
      </c>
      <c r="D171" s="113">
        <f t="shared" si="145"/>
        <v>415</v>
      </c>
      <c r="E171" s="120">
        <v>232</v>
      </c>
      <c r="F171" s="120">
        <f t="shared" si="146"/>
        <v>55.903614457831331</v>
      </c>
      <c r="G171" s="511"/>
      <c r="H171" s="690">
        <f t="shared" si="147"/>
        <v>0</v>
      </c>
      <c r="I171" s="511">
        <v>178.97872000000001</v>
      </c>
      <c r="J171" s="511"/>
      <c r="L171" s="112"/>
    </row>
    <row r="172" spans="1:12" s="37" customFormat="1" ht="15" customHeight="1" thickBot="1" x14ac:dyDescent="0.3">
      <c r="A172" s="18">
        <v>1</v>
      </c>
      <c r="B172" s="218" t="s">
        <v>3</v>
      </c>
      <c r="C172" s="24"/>
      <c r="D172" s="24"/>
      <c r="E172" s="24"/>
      <c r="F172" s="22"/>
      <c r="G172" s="515">
        <f>G164+G159+G170</f>
        <v>36094.347419333339</v>
      </c>
      <c r="H172" s="515">
        <f t="shared" ref="H172:I172" si="149">H164+H159+H170</f>
        <v>18047</v>
      </c>
      <c r="I172" s="515">
        <f t="shared" si="149"/>
        <v>13351.099329999999</v>
      </c>
      <c r="J172" s="515">
        <f t="shared" si="138"/>
        <v>73.97960508671801</v>
      </c>
      <c r="L172" s="112"/>
    </row>
    <row r="173" spans="1:12" s="37" customFormat="1" ht="15" customHeight="1" thickBot="1" x14ac:dyDescent="0.3">
      <c r="A173" s="18">
        <v>1</v>
      </c>
      <c r="C173" s="252"/>
      <c r="D173" s="252"/>
      <c r="E173" s="253"/>
      <c r="F173" s="582"/>
      <c r="G173" s="537"/>
      <c r="H173" s="537"/>
      <c r="I173" s="538"/>
      <c r="J173" s="537"/>
      <c r="L173" s="112"/>
    </row>
    <row r="174" spans="1:12" ht="43.5" x14ac:dyDescent="0.25">
      <c r="A174" s="18">
        <v>1</v>
      </c>
      <c r="B174" s="338" t="s">
        <v>61</v>
      </c>
      <c r="C174" s="251"/>
      <c r="D174" s="251"/>
      <c r="E174" s="251"/>
      <c r="F174" s="251"/>
      <c r="G174" s="539"/>
      <c r="H174" s="539"/>
      <c r="I174" s="539"/>
      <c r="J174" s="539"/>
    </row>
    <row r="175" spans="1:12" s="37" customFormat="1" ht="30" customHeight="1" x14ac:dyDescent="0.25">
      <c r="A175" s="18">
        <v>1</v>
      </c>
      <c r="B175" s="74" t="s">
        <v>130</v>
      </c>
      <c r="C175" s="120">
        <f>SUM(C176:C177)</f>
        <v>1336</v>
      </c>
      <c r="D175" s="120">
        <f>SUM(D176:D177)</f>
        <v>668</v>
      </c>
      <c r="E175" s="120">
        <f>SUM(E176:E177)</f>
        <v>730</v>
      </c>
      <c r="F175" s="120">
        <f>E175/D175*100</f>
        <v>109.2814371257485</v>
      </c>
      <c r="G175" s="511">
        <f>SUM(G176:G177)</f>
        <v>3186.7661404444443</v>
      </c>
      <c r="H175" s="511">
        <f t="shared" ref="H175:I175" si="150">SUM(H176:H177)</f>
        <v>1593</v>
      </c>
      <c r="I175" s="511">
        <f t="shared" si="150"/>
        <v>1488.0251700000001</v>
      </c>
      <c r="J175" s="511">
        <f t="shared" ref="J175:J182" si="151">I175/H175*100</f>
        <v>93.410242937853113</v>
      </c>
      <c r="L175" s="112"/>
    </row>
    <row r="176" spans="1:12" s="37" customFormat="1" ht="30" customHeight="1" x14ac:dyDescent="0.25">
      <c r="A176" s="18">
        <v>1</v>
      </c>
      <c r="B176" s="73" t="s">
        <v>83</v>
      </c>
      <c r="C176" s="120">
        <v>1028</v>
      </c>
      <c r="D176" s="113">
        <f t="shared" ref="D176:D179" si="152">ROUND(C176/12*$B$3,0)</f>
        <v>514</v>
      </c>
      <c r="E176" s="120">
        <v>559</v>
      </c>
      <c r="F176" s="120">
        <f>E176/D176*100</f>
        <v>108.75486381322956</v>
      </c>
      <c r="G176" s="511">
        <v>2522.5210204444443</v>
      </c>
      <c r="H176" s="690">
        <f t="shared" ref="H176" si="153">ROUND(G176/12*$B$3,0)</f>
        <v>1261</v>
      </c>
      <c r="I176" s="511">
        <v>1077.5704600000001</v>
      </c>
      <c r="J176" s="511">
        <f t="shared" si="151"/>
        <v>85.453644726407632</v>
      </c>
      <c r="L176" s="112"/>
    </row>
    <row r="177" spans="1:12" s="37" customFormat="1" ht="30" customHeight="1" x14ac:dyDescent="0.25">
      <c r="A177" s="18">
        <v>1</v>
      </c>
      <c r="B177" s="73" t="s">
        <v>84</v>
      </c>
      <c r="C177" s="120">
        <v>308</v>
      </c>
      <c r="D177" s="113">
        <f t="shared" si="152"/>
        <v>154</v>
      </c>
      <c r="E177" s="120">
        <v>171</v>
      </c>
      <c r="F177" s="120">
        <f>E177/D177*100</f>
        <v>111.03896103896105</v>
      </c>
      <c r="G177" s="511">
        <v>664.24512000000004</v>
      </c>
      <c r="H177" s="690">
        <f t="shared" ref="H177:H179" si="154">ROUND(G177/12*$B$3,0)</f>
        <v>332</v>
      </c>
      <c r="I177" s="511">
        <v>410.45471000000003</v>
      </c>
      <c r="J177" s="511">
        <f t="shared" si="151"/>
        <v>123.63093674698796</v>
      </c>
      <c r="L177" s="112"/>
    </row>
    <row r="178" spans="1:12" s="37" customFormat="1" ht="30" customHeight="1" x14ac:dyDescent="0.25">
      <c r="A178" s="18">
        <v>1</v>
      </c>
      <c r="B178" s="74" t="s">
        <v>122</v>
      </c>
      <c r="C178" s="120">
        <f>SUM(C179)</f>
        <v>200</v>
      </c>
      <c r="D178" s="120">
        <f t="shared" ref="D178:I178" si="155">SUM(D179)</f>
        <v>100</v>
      </c>
      <c r="E178" s="120">
        <f t="shared" si="155"/>
        <v>96</v>
      </c>
      <c r="F178" s="120">
        <f t="shared" ref="F178:F179" si="156">E178/D178*100</f>
        <v>96</v>
      </c>
      <c r="G178" s="504">
        <f t="shared" si="155"/>
        <v>350.774</v>
      </c>
      <c r="H178" s="504">
        <f t="shared" si="155"/>
        <v>175</v>
      </c>
      <c r="I178" s="504">
        <f t="shared" si="155"/>
        <v>169.61006</v>
      </c>
      <c r="J178" s="511">
        <f t="shared" si="151"/>
        <v>96.92003428571428</v>
      </c>
      <c r="L178" s="112"/>
    </row>
    <row r="179" spans="1:12" s="37" customFormat="1" ht="30" customHeight="1" x14ac:dyDescent="0.25">
      <c r="A179" s="18">
        <v>1</v>
      </c>
      <c r="B179" s="73" t="s">
        <v>118</v>
      </c>
      <c r="C179" s="120">
        <v>200</v>
      </c>
      <c r="D179" s="113">
        <f t="shared" si="152"/>
        <v>100</v>
      </c>
      <c r="E179" s="120">
        <v>96</v>
      </c>
      <c r="F179" s="120">
        <f t="shared" si="156"/>
        <v>96</v>
      </c>
      <c r="G179" s="511">
        <v>350.774</v>
      </c>
      <c r="H179" s="690">
        <f t="shared" si="154"/>
        <v>175</v>
      </c>
      <c r="I179" s="511">
        <v>169.61006</v>
      </c>
      <c r="J179" s="511">
        <f t="shared" si="151"/>
        <v>96.92003428571428</v>
      </c>
      <c r="L179" s="112"/>
    </row>
    <row r="180" spans="1:12" s="37" customFormat="1" ht="30" customHeight="1" x14ac:dyDescent="0.25">
      <c r="A180" s="18"/>
      <c r="B180" s="711" t="s">
        <v>133</v>
      </c>
      <c r="C180" s="120">
        <v>2511</v>
      </c>
      <c r="D180" s="113">
        <f t="shared" ref="D180" si="157">ROUND(C180/12*$B$3,0)</f>
        <v>1256</v>
      </c>
      <c r="E180" s="120">
        <v>460</v>
      </c>
      <c r="F180" s="120">
        <f t="shared" ref="F180:F181" si="158">E180/D180*100</f>
        <v>36.624203821656046</v>
      </c>
      <c r="G180" s="511">
        <v>1937.13606</v>
      </c>
      <c r="H180" s="690">
        <f t="shared" ref="H180:H181" si="159">ROUND(G180/12*$B$3,0)</f>
        <v>969</v>
      </c>
      <c r="I180" s="511">
        <v>350.99766000000011</v>
      </c>
      <c r="J180" s="511">
        <f t="shared" ref="J180" si="160">I180/H180*100</f>
        <v>36.222668730650163</v>
      </c>
      <c r="L180" s="112"/>
    </row>
    <row r="181" spans="1:12" s="37" customFormat="1" ht="30" customHeight="1" x14ac:dyDescent="0.25">
      <c r="A181" s="18"/>
      <c r="B181" s="711" t="s">
        <v>135</v>
      </c>
      <c r="C181" s="120">
        <v>300</v>
      </c>
      <c r="D181" s="764">
        <f>ROUND(C181/10*4,0)</f>
        <v>120</v>
      </c>
      <c r="E181" s="120">
        <v>21</v>
      </c>
      <c r="F181" s="120">
        <f t="shared" si="158"/>
        <v>17.5</v>
      </c>
      <c r="G181" s="511"/>
      <c r="H181" s="690">
        <f t="shared" si="159"/>
        <v>0</v>
      </c>
      <c r="I181" s="511">
        <v>16.200659999999999</v>
      </c>
      <c r="J181" s="511"/>
      <c r="L181" s="112"/>
    </row>
    <row r="182" spans="1:12" s="37" customFormat="1" ht="17.25" customHeight="1" thickBot="1" x14ac:dyDescent="0.3">
      <c r="A182" s="18">
        <v>1</v>
      </c>
      <c r="B182" s="39" t="s">
        <v>3</v>
      </c>
      <c r="C182" s="24"/>
      <c r="D182" s="24"/>
      <c r="E182" s="24"/>
      <c r="F182" s="22"/>
      <c r="G182" s="530">
        <f>G175+G178+G180</f>
        <v>5474.6762004444445</v>
      </c>
      <c r="H182" s="530">
        <f t="shared" ref="H182:I182" si="161">H175+H178+H180</f>
        <v>2737</v>
      </c>
      <c r="I182" s="530">
        <f t="shared" si="161"/>
        <v>2008.6328900000003</v>
      </c>
      <c r="J182" s="515">
        <f t="shared" si="151"/>
        <v>73.388121666057742</v>
      </c>
      <c r="L182" s="112"/>
    </row>
    <row r="183" spans="1:12" x14ac:dyDescent="0.25">
      <c r="A183" s="18">
        <v>1</v>
      </c>
      <c r="B183" s="255" t="s">
        <v>103</v>
      </c>
      <c r="C183" s="256"/>
      <c r="D183" s="256"/>
      <c r="E183" s="256"/>
      <c r="F183" s="256"/>
      <c r="G183" s="540"/>
      <c r="H183" s="540"/>
      <c r="I183" s="540"/>
      <c r="J183" s="540"/>
    </row>
    <row r="184" spans="1:12" ht="27.95" customHeight="1" x14ac:dyDescent="0.25">
      <c r="A184" s="18">
        <v>1</v>
      </c>
      <c r="B184" s="259" t="s">
        <v>130</v>
      </c>
      <c r="C184" s="257">
        <f t="shared" ref="C184:E186" si="162">C175+C159</f>
        <v>5462</v>
      </c>
      <c r="D184" s="257">
        <f t="shared" si="162"/>
        <v>2732</v>
      </c>
      <c r="E184" s="257">
        <f t="shared" si="162"/>
        <v>2976</v>
      </c>
      <c r="F184" s="257">
        <f t="shared" ref="F184:F188" si="163">E184/D184*100</f>
        <v>108.93118594436311</v>
      </c>
      <c r="G184" s="541">
        <f>SUM(G175,G159)</f>
        <v>13872.77948977778</v>
      </c>
      <c r="H184" s="541">
        <f t="shared" ref="H184:I184" si="164">SUM(H175,H159)</f>
        <v>6936</v>
      </c>
      <c r="I184" s="541">
        <f t="shared" si="164"/>
        <v>7328.3072600000005</v>
      </c>
      <c r="J184" s="541">
        <f>I184/H184*100</f>
        <v>105.6561023644752</v>
      </c>
    </row>
    <row r="185" spans="1:12" ht="27.95" customHeight="1" x14ac:dyDescent="0.25">
      <c r="A185" s="18">
        <v>1</v>
      </c>
      <c r="B185" s="260" t="s">
        <v>83</v>
      </c>
      <c r="C185" s="257">
        <f t="shared" si="162"/>
        <v>4022</v>
      </c>
      <c r="D185" s="257">
        <f t="shared" si="162"/>
        <v>2011</v>
      </c>
      <c r="E185" s="257">
        <f t="shared" si="162"/>
        <v>2190</v>
      </c>
      <c r="F185" s="257">
        <f t="shared" si="163"/>
        <v>108.90104425658875</v>
      </c>
      <c r="G185" s="541">
        <f>SUM(G176,G160)</f>
        <v>9869.240801777778</v>
      </c>
      <c r="H185" s="541">
        <f t="shared" ref="H185:I185" si="165">SUM(H176,H160)</f>
        <v>4934</v>
      </c>
      <c r="I185" s="541">
        <f t="shared" si="165"/>
        <v>5246.9108100000003</v>
      </c>
      <c r="J185" s="541">
        <f t="shared" ref="J185:J198" si="166">I185/H185*100</f>
        <v>106.34192967166601</v>
      </c>
    </row>
    <row r="186" spans="1:12" ht="27.95" customHeight="1" x14ac:dyDescent="0.25">
      <c r="A186" s="18">
        <v>1</v>
      </c>
      <c r="B186" s="260" t="s">
        <v>84</v>
      </c>
      <c r="C186" s="257">
        <f t="shared" si="162"/>
        <v>1221</v>
      </c>
      <c r="D186" s="257">
        <f t="shared" si="162"/>
        <v>611</v>
      </c>
      <c r="E186" s="257">
        <f t="shared" si="162"/>
        <v>710</v>
      </c>
      <c r="F186" s="257">
        <f t="shared" si="163"/>
        <v>116.20294599018004</v>
      </c>
      <c r="G186" s="541">
        <f>SUM(G177,G161)</f>
        <v>2633.2574399999999</v>
      </c>
      <c r="H186" s="541">
        <f t="shared" ref="H186:I186" si="167">SUM(H177,H161)</f>
        <v>1317</v>
      </c>
      <c r="I186" s="541">
        <f t="shared" si="167"/>
        <v>1605.8652099999999</v>
      </c>
      <c r="J186" s="541">
        <f t="shared" si="166"/>
        <v>121.93357706909642</v>
      </c>
    </row>
    <row r="187" spans="1:12" ht="27.95" customHeight="1" x14ac:dyDescent="0.25">
      <c r="A187" s="18">
        <v>1</v>
      </c>
      <c r="B187" s="260" t="s">
        <v>124</v>
      </c>
      <c r="C187" s="257">
        <f t="shared" ref="C187:E188" si="168">C162</f>
        <v>45</v>
      </c>
      <c r="D187" s="257">
        <f t="shared" si="168"/>
        <v>23</v>
      </c>
      <c r="E187" s="257">
        <f t="shared" si="168"/>
        <v>44</v>
      </c>
      <c r="F187" s="257">
        <f t="shared" si="163"/>
        <v>191.30434782608697</v>
      </c>
      <c r="G187" s="541">
        <f>G162</f>
        <v>281.56464</v>
      </c>
      <c r="H187" s="541">
        <f t="shared" ref="H187:I187" si="169">H162</f>
        <v>141</v>
      </c>
      <c r="I187" s="541">
        <f t="shared" si="169"/>
        <v>275.30756000000002</v>
      </c>
      <c r="J187" s="541">
        <f t="shared" si="166"/>
        <v>195.25358865248228</v>
      </c>
    </row>
    <row r="188" spans="1:12" ht="27.95" customHeight="1" x14ac:dyDescent="0.25">
      <c r="A188" s="18">
        <v>1</v>
      </c>
      <c r="B188" s="260" t="s">
        <v>125</v>
      </c>
      <c r="C188" s="257">
        <f t="shared" si="168"/>
        <v>174</v>
      </c>
      <c r="D188" s="257">
        <f t="shared" si="168"/>
        <v>87</v>
      </c>
      <c r="E188" s="257">
        <f t="shared" si="168"/>
        <v>32</v>
      </c>
      <c r="F188" s="257">
        <f t="shared" si="163"/>
        <v>36.781609195402297</v>
      </c>
      <c r="G188" s="541">
        <f>G163</f>
        <v>1088.716608</v>
      </c>
      <c r="H188" s="541">
        <f t="shared" ref="H188:I188" si="170">H163</f>
        <v>544</v>
      </c>
      <c r="I188" s="541">
        <f t="shared" si="170"/>
        <v>200.22368</v>
      </c>
      <c r="J188" s="541">
        <f t="shared" si="166"/>
        <v>36.805823529411761</v>
      </c>
    </row>
    <row r="189" spans="1:12" ht="27.95" customHeight="1" x14ac:dyDescent="0.25">
      <c r="A189" s="18">
        <v>1</v>
      </c>
      <c r="B189" s="259" t="s">
        <v>122</v>
      </c>
      <c r="C189" s="257">
        <f t="shared" ref="C189:F189" si="171">SUM(C178,C164)</f>
        <v>7499</v>
      </c>
      <c r="D189" s="257">
        <f t="shared" si="171"/>
        <v>3750</v>
      </c>
      <c r="E189" s="257">
        <f t="shared" si="171"/>
        <v>2391</v>
      </c>
      <c r="F189" s="257">
        <f t="shared" si="171"/>
        <v>158.87671232876713</v>
      </c>
      <c r="G189" s="541">
        <f>SUM(G178,G164)</f>
        <v>15211.70695</v>
      </c>
      <c r="H189" s="541">
        <f t="shared" ref="H189:I189" si="172">SUM(H178,H164)</f>
        <v>7605</v>
      </c>
      <c r="I189" s="541">
        <f t="shared" si="172"/>
        <v>5460.87032</v>
      </c>
      <c r="J189" s="541">
        <f t="shared" si="166"/>
        <v>71.80631584483892</v>
      </c>
    </row>
    <row r="190" spans="1:12" ht="27.95" customHeight="1" x14ac:dyDescent="0.25">
      <c r="A190" s="18">
        <v>1</v>
      </c>
      <c r="B190" s="260" t="s">
        <v>118</v>
      </c>
      <c r="C190" s="257">
        <f t="shared" ref="C190:F190" si="173">SUM(C179,C165)</f>
        <v>1000</v>
      </c>
      <c r="D190" s="257">
        <f t="shared" si="173"/>
        <v>500</v>
      </c>
      <c r="E190" s="257">
        <f t="shared" si="173"/>
        <v>524</v>
      </c>
      <c r="F190" s="257">
        <f t="shared" si="173"/>
        <v>203</v>
      </c>
      <c r="G190" s="541">
        <f>SUM(G179,G165)</f>
        <v>1753.87</v>
      </c>
      <c r="H190" s="541">
        <f t="shared" ref="H190:I190" si="174">SUM(H179,H165)</f>
        <v>877</v>
      </c>
      <c r="I190" s="541">
        <f t="shared" si="174"/>
        <v>933.51257999999996</v>
      </c>
      <c r="J190" s="541">
        <f t="shared" si="166"/>
        <v>106.44385176738882</v>
      </c>
    </row>
    <row r="191" spans="1:12" ht="60" x14ac:dyDescent="0.25">
      <c r="A191" s="18">
        <v>1</v>
      </c>
      <c r="B191" s="260" t="s">
        <v>85</v>
      </c>
      <c r="C191" s="257">
        <f t="shared" ref="C191:F191" si="175">C166</f>
        <v>5350</v>
      </c>
      <c r="D191" s="257">
        <f t="shared" si="175"/>
        <v>2675</v>
      </c>
      <c r="E191" s="257">
        <f t="shared" si="175"/>
        <v>1271</v>
      </c>
      <c r="F191" s="257">
        <f t="shared" si="175"/>
        <v>47.514018691588781</v>
      </c>
      <c r="G191" s="541">
        <f>G166</f>
        <v>11096.642</v>
      </c>
      <c r="H191" s="541">
        <f t="shared" ref="H191:I191" si="176">H166</f>
        <v>5548</v>
      </c>
      <c r="I191" s="541">
        <f t="shared" si="176"/>
        <v>3707.6955499999999</v>
      </c>
      <c r="J191" s="541">
        <f t="shared" si="166"/>
        <v>66.829407894736832</v>
      </c>
    </row>
    <row r="192" spans="1:12" ht="45" x14ac:dyDescent="0.25">
      <c r="A192" s="18">
        <v>1</v>
      </c>
      <c r="B192" s="260" t="s">
        <v>119</v>
      </c>
      <c r="C192" s="257">
        <f t="shared" ref="C192:F192" si="177">C167</f>
        <v>634</v>
      </c>
      <c r="D192" s="257">
        <f t="shared" si="177"/>
        <v>317</v>
      </c>
      <c r="E192" s="257">
        <f t="shared" si="177"/>
        <v>471</v>
      </c>
      <c r="F192" s="257">
        <f t="shared" si="177"/>
        <v>148.58044164037855</v>
      </c>
      <c r="G192" s="541">
        <f>G167</f>
        <v>640.97400000000005</v>
      </c>
      <c r="H192" s="541">
        <f t="shared" ref="H192:I192" si="178">H167</f>
        <v>320</v>
      </c>
      <c r="I192" s="541">
        <f t="shared" si="178"/>
        <v>478.0749800000001</v>
      </c>
      <c r="J192" s="541">
        <f t="shared" si="166"/>
        <v>149.39843125000004</v>
      </c>
    </row>
    <row r="193" spans="1:12" ht="35.25" customHeight="1" x14ac:dyDescent="0.25">
      <c r="A193" s="18">
        <v>1</v>
      </c>
      <c r="B193" s="260" t="s">
        <v>86</v>
      </c>
      <c r="C193" s="257">
        <f t="shared" ref="C193:F193" si="179">C168</f>
        <v>410</v>
      </c>
      <c r="D193" s="257">
        <f t="shared" si="179"/>
        <v>205</v>
      </c>
      <c r="E193" s="257">
        <f t="shared" si="179"/>
        <v>78</v>
      </c>
      <c r="F193" s="257">
        <f t="shared" si="179"/>
        <v>38.048780487804876</v>
      </c>
      <c r="G193" s="541">
        <f>G168</f>
        <v>1640.3485000000001</v>
      </c>
      <c r="H193" s="541">
        <f t="shared" ref="H193:I193" si="180">H168</f>
        <v>820</v>
      </c>
      <c r="I193" s="541">
        <f t="shared" si="180"/>
        <v>305.83477999999997</v>
      </c>
      <c r="J193" s="541">
        <f t="shared" si="166"/>
        <v>37.296924390243895</v>
      </c>
    </row>
    <row r="194" spans="1:12" ht="35.25" customHeight="1" x14ac:dyDescent="0.25">
      <c r="A194" s="18">
        <v>1</v>
      </c>
      <c r="B194" s="330" t="s">
        <v>87</v>
      </c>
      <c r="C194" s="331">
        <f t="shared" ref="C194:F194" si="181">C169</f>
        <v>105</v>
      </c>
      <c r="D194" s="331">
        <f t="shared" si="181"/>
        <v>53</v>
      </c>
      <c r="E194" s="331">
        <f t="shared" si="181"/>
        <v>47</v>
      </c>
      <c r="F194" s="331">
        <f t="shared" si="181"/>
        <v>88.679245283018872</v>
      </c>
      <c r="G194" s="542">
        <f>G169</f>
        <v>79.872450000000015</v>
      </c>
      <c r="H194" s="542">
        <f t="shared" ref="H194:I194" si="182">H169</f>
        <v>40</v>
      </c>
      <c r="I194" s="542">
        <f t="shared" si="182"/>
        <v>35.752429999999997</v>
      </c>
      <c r="J194" s="542">
        <f t="shared" si="166"/>
        <v>89.381074999999981</v>
      </c>
    </row>
    <row r="195" spans="1:12" ht="35.25" customHeight="1" x14ac:dyDescent="0.25">
      <c r="A195" s="18"/>
      <c r="B195" s="733" t="s">
        <v>133</v>
      </c>
      <c r="C195" s="734">
        <f>SUM(C180,C170)</f>
        <v>16183</v>
      </c>
      <c r="D195" s="734">
        <f t="shared" ref="D195:I195" si="183">SUM(D180,D170)</f>
        <v>8092</v>
      </c>
      <c r="E195" s="734">
        <f t="shared" si="183"/>
        <v>3470</v>
      </c>
      <c r="F195" s="331">
        <f t="shared" ref="F195" si="184">F170</f>
        <v>44.03159742539497</v>
      </c>
      <c r="G195" s="734">
        <f t="shared" si="183"/>
        <v>12484.537179999999</v>
      </c>
      <c r="H195" s="734">
        <f t="shared" si="183"/>
        <v>6243</v>
      </c>
      <c r="I195" s="734">
        <f t="shared" si="183"/>
        <v>2570.5546399999998</v>
      </c>
      <c r="J195" s="542">
        <f t="shared" si="166"/>
        <v>41.17499022905654</v>
      </c>
    </row>
    <row r="196" spans="1:12" ht="35.25" customHeight="1" x14ac:dyDescent="0.25">
      <c r="A196" s="18"/>
      <c r="B196" s="733" t="s">
        <v>134</v>
      </c>
      <c r="C196" s="734">
        <f>SUM(C171)</f>
        <v>830</v>
      </c>
      <c r="D196" s="734">
        <f t="shared" ref="D196:I196" si="185">SUM(D171)</f>
        <v>415</v>
      </c>
      <c r="E196" s="734">
        <f t="shared" si="185"/>
        <v>232</v>
      </c>
      <c r="F196" s="331">
        <f t="shared" ref="F196" si="186">F171</f>
        <v>55.903614457831331</v>
      </c>
      <c r="G196" s="734">
        <f t="shared" si="185"/>
        <v>0</v>
      </c>
      <c r="H196" s="734">
        <f t="shared" si="185"/>
        <v>0</v>
      </c>
      <c r="I196" s="734">
        <f t="shared" si="185"/>
        <v>178.97872000000001</v>
      </c>
      <c r="J196" s="542"/>
    </row>
    <row r="197" spans="1:12" ht="35.25" customHeight="1" x14ac:dyDescent="0.25">
      <c r="A197" s="18"/>
      <c r="B197" s="733" t="s">
        <v>135</v>
      </c>
      <c r="C197" s="734">
        <f>SUM(C181)</f>
        <v>300</v>
      </c>
      <c r="D197" s="734">
        <f t="shared" ref="D197:I197" si="187">SUM(D181)</f>
        <v>120</v>
      </c>
      <c r="E197" s="734">
        <f t="shared" si="187"/>
        <v>21</v>
      </c>
      <c r="F197" s="331">
        <f t="shared" ref="F197" si="188">F172</f>
        <v>0</v>
      </c>
      <c r="G197" s="734">
        <f t="shared" si="187"/>
        <v>0</v>
      </c>
      <c r="H197" s="734">
        <f t="shared" si="187"/>
        <v>0</v>
      </c>
      <c r="I197" s="734">
        <f t="shared" si="187"/>
        <v>16.200659999999999</v>
      </c>
      <c r="J197" s="542"/>
    </row>
    <row r="198" spans="1:12" x14ac:dyDescent="0.25">
      <c r="A198" s="18">
        <v>1</v>
      </c>
      <c r="B198" s="332" t="s">
        <v>116</v>
      </c>
      <c r="C198" s="333">
        <f t="shared" ref="C198:F198" si="189">SUM(C182,C172)</f>
        <v>0</v>
      </c>
      <c r="D198" s="333">
        <f t="shared" si="189"/>
        <v>0</v>
      </c>
      <c r="E198" s="333">
        <f t="shared" si="189"/>
        <v>0</v>
      </c>
      <c r="F198" s="333">
        <f t="shared" si="189"/>
        <v>0</v>
      </c>
      <c r="G198" s="543">
        <f>SUM(G182,G172)</f>
        <v>41569.023619777785</v>
      </c>
      <c r="H198" s="543">
        <f t="shared" ref="H198:I198" si="190">SUM(H182,H172)</f>
        <v>20784</v>
      </c>
      <c r="I198" s="543">
        <f t="shared" si="190"/>
        <v>15359.73222</v>
      </c>
      <c r="J198" s="543">
        <f t="shared" si="166"/>
        <v>73.901713914549646</v>
      </c>
    </row>
    <row r="199" spans="1:12" ht="15.75" thickBot="1" x14ac:dyDescent="0.3">
      <c r="A199" s="18">
        <v>1</v>
      </c>
      <c r="B199" s="254" t="s">
        <v>6</v>
      </c>
      <c r="C199" s="38"/>
      <c r="D199" s="38"/>
      <c r="E199" s="170"/>
      <c r="F199" s="38"/>
      <c r="G199" s="544"/>
      <c r="H199" s="544"/>
      <c r="I199" s="545"/>
      <c r="J199" s="544"/>
    </row>
    <row r="200" spans="1:12" ht="43.5" x14ac:dyDescent="0.25">
      <c r="A200" s="18">
        <v>1</v>
      </c>
      <c r="B200" s="135" t="s">
        <v>55</v>
      </c>
      <c r="C200" s="171"/>
      <c r="D200" s="171"/>
      <c r="E200" s="171"/>
      <c r="F200" s="171"/>
      <c r="G200" s="503"/>
      <c r="H200" s="503"/>
      <c r="I200" s="503"/>
      <c r="J200" s="503"/>
    </row>
    <row r="201" spans="1:12" s="37" customFormat="1" ht="30" x14ac:dyDescent="0.25">
      <c r="A201" s="18">
        <v>1</v>
      </c>
      <c r="B201" s="74" t="s">
        <v>130</v>
      </c>
      <c r="C201" s="120">
        <f>SUM(C202:C205)</f>
        <v>3955</v>
      </c>
      <c r="D201" s="120">
        <f t="shared" ref="D201:E201" si="191">SUM(D202:D205)</f>
        <v>1978</v>
      </c>
      <c r="E201" s="120">
        <f t="shared" si="191"/>
        <v>1765</v>
      </c>
      <c r="F201" s="122">
        <f>E201/D201*100</f>
        <v>89.231547017189087</v>
      </c>
      <c r="G201" s="511">
        <f>SUM(G202:G205)</f>
        <v>9534.1808515555549</v>
      </c>
      <c r="H201" s="511">
        <f t="shared" ref="H201:I201" si="192">SUM(H202:H205)</f>
        <v>4767</v>
      </c>
      <c r="I201" s="511">
        <f t="shared" si="192"/>
        <v>3447.2457400000003</v>
      </c>
      <c r="J201" s="511">
        <f t="shared" ref="J201:J214" si="193">I201/H201*100</f>
        <v>72.314783721418081</v>
      </c>
      <c r="L201" s="112"/>
    </row>
    <row r="202" spans="1:12" s="37" customFormat="1" ht="30" x14ac:dyDescent="0.25">
      <c r="A202" s="18">
        <v>1</v>
      </c>
      <c r="B202" s="73" t="s">
        <v>83</v>
      </c>
      <c r="C202" s="120">
        <v>3022</v>
      </c>
      <c r="D202" s="113">
        <f t="shared" ref="D202:D209" si="194">ROUND(C202/12*$B$3,0)</f>
        <v>1511</v>
      </c>
      <c r="E202" s="120">
        <v>1263</v>
      </c>
      <c r="F202" s="120">
        <f>E202/D202*100</f>
        <v>83.587028457974853</v>
      </c>
      <c r="G202" s="511">
        <v>7415.4265795555557</v>
      </c>
      <c r="H202" s="690">
        <f t="shared" ref="H202:H211" si="195">ROUND(G202/12*$B$3,0)</f>
        <v>3708</v>
      </c>
      <c r="I202" s="511">
        <v>2348.3945200000003</v>
      </c>
      <c r="J202" s="511">
        <f t="shared" si="193"/>
        <v>63.333185544768078</v>
      </c>
      <c r="L202" s="112"/>
    </row>
    <row r="203" spans="1:12" s="37" customFormat="1" ht="35.1" customHeight="1" x14ac:dyDescent="0.25">
      <c r="A203" s="18">
        <v>1</v>
      </c>
      <c r="B203" s="73" t="s">
        <v>84</v>
      </c>
      <c r="C203" s="120">
        <v>907</v>
      </c>
      <c r="D203" s="113">
        <f t="shared" si="194"/>
        <v>454</v>
      </c>
      <c r="E203" s="120">
        <v>497</v>
      </c>
      <c r="F203" s="120">
        <f>E203/D203*100</f>
        <v>109.47136563876651</v>
      </c>
      <c r="G203" s="511">
        <v>1956.07248</v>
      </c>
      <c r="H203" s="690">
        <f t="shared" si="195"/>
        <v>978</v>
      </c>
      <c r="I203" s="511">
        <v>1067.56627</v>
      </c>
      <c r="J203" s="511">
        <f t="shared" si="193"/>
        <v>109.1581053169734</v>
      </c>
      <c r="L203" s="112"/>
    </row>
    <row r="204" spans="1:12" s="37" customFormat="1" ht="51.75" customHeight="1" x14ac:dyDescent="0.25">
      <c r="A204" s="18">
        <v>1</v>
      </c>
      <c r="B204" s="73" t="s">
        <v>124</v>
      </c>
      <c r="C204" s="120">
        <v>26</v>
      </c>
      <c r="D204" s="113">
        <f t="shared" si="194"/>
        <v>13</v>
      </c>
      <c r="E204" s="120">
        <v>5</v>
      </c>
      <c r="F204" s="120">
        <f>E204/D204*100</f>
        <v>38.461538461538467</v>
      </c>
      <c r="G204" s="511">
        <v>162.68179200000003</v>
      </c>
      <c r="H204" s="690">
        <f t="shared" si="195"/>
        <v>81</v>
      </c>
      <c r="I204" s="511">
        <v>31.284950000000002</v>
      </c>
      <c r="J204" s="511">
        <f t="shared" si="193"/>
        <v>38.623395061728402</v>
      </c>
      <c r="L204" s="112"/>
    </row>
    <row r="205" spans="1:12" s="37" customFormat="1" ht="30" x14ac:dyDescent="0.25">
      <c r="A205" s="18">
        <v>1</v>
      </c>
      <c r="B205" s="73" t="s">
        <v>125</v>
      </c>
      <c r="C205" s="120"/>
      <c r="D205" s="113">
        <f t="shared" si="194"/>
        <v>0</v>
      </c>
      <c r="E205" s="120">
        <v>0</v>
      </c>
      <c r="F205" s="120"/>
      <c r="G205" s="516"/>
      <c r="H205" s="690">
        <f t="shared" si="195"/>
        <v>0</v>
      </c>
      <c r="I205" s="511">
        <v>0</v>
      </c>
      <c r="J205" s="511"/>
      <c r="L205" s="112"/>
    </row>
    <row r="206" spans="1:12" s="37" customFormat="1" ht="49.5" customHeight="1" x14ac:dyDescent="0.25">
      <c r="A206" s="18">
        <v>1</v>
      </c>
      <c r="B206" s="74" t="s">
        <v>122</v>
      </c>
      <c r="C206" s="120">
        <f>SUM(C207:C211)</f>
        <v>4955</v>
      </c>
      <c r="D206" s="120">
        <f t="shared" ref="D206:I206" si="196">SUM(D207:D211)</f>
        <v>2478</v>
      </c>
      <c r="E206" s="120">
        <f t="shared" si="196"/>
        <v>617</v>
      </c>
      <c r="F206" s="120">
        <f t="shared" ref="F206:F211" si="197">E206/D206*100</f>
        <v>24.899112187247781</v>
      </c>
      <c r="G206" s="504">
        <f t="shared" si="196"/>
        <v>9697.1268000000018</v>
      </c>
      <c r="H206" s="504">
        <f t="shared" si="196"/>
        <v>4849</v>
      </c>
      <c r="I206" s="504">
        <f t="shared" si="196"/>
        <v>495.10251000000005</v>
      </c>
      <c r="J206" s="511">
        <f t="shared" si="193"/>
        <v>10.21040441328109</v>
      </c>
      <c r="L206" s="112"/>
    </row>
    <row r="207" spans="1:12" s="37" customFormat="1" ht="30" x14ac:dyDescent="0.25">
      <c r="A207" s="18">
        <v>1</v>
      </c>
      <c r="B207" s="73" t="s">
        <v>118</v>
      </c>
      <c r="C207" s="120">
        <v>100</v>
      </c>
      <c r="D207" s="113">
        <f t="shared" si="194"/>
        <v>50</v>
      </c>
      <c r="E207" s="120">
        <v>24</v>
      </c>
      <c r="F207" s="120">
        <f t="shared" si="197"/>
        <v>48</v>
      </c>
      <c r="G207" s="511">
        <v>175.387</v>
      </c>
      <c r="H207" s="690">
        <f t="shared" si="195"/>
        <v>88</v>
      </c>
      <c r="I207" s="511">
        <v>42.280230000000003</v>
      </c>
      <c r="J207" s="511">
        <f t="shared" si="193"/>
        <v>48.045715909090916</v>
      </c>
      <c r="L207" s="112"/>
    </row>
    <row r="208" spans="1:12" s="37" customFormat="1" ht="64.5" customHeight="1" x14ac:dyDescent="0.25">
      <c r="A208" s="18">
        <v>1</v>
      </c>
      <c r="B208" s="73" t="s">
        <v>129</v>
      </c>
      <c r="C208" s="120">
        <v>4350</v>
      </c>
      <c r="D208" s="113">
        <f t="shared" si="194"/>
        <v>2175</v>
      </c>
      <c r="E208" s="120">
        <v>112</v>
      </c>
      <c r="F208" s="120">
        <f t="shared" si="197"/>
        <v>5.1494252873563218</v>
      </c>
      <c r="G208" s="511">
        <v>8831.9325000000008</v>
      </c>
      <c r="H208" s="690">
        <f t="shared" si="195"/>
        <v>4416</v>
      </c>
      <c r="I208" s="511">
        <v>85.667829999999995</v>
      </c>
      <c r="J208" s="511">
        <f t="shared" si="193"/>
        <v>1.9399418025362318</v>
      </c>
      <c r="L208" s="112"/>
    </row>
    <row r="209" spans="1:249" s="37" customFormat="1" ht="45" x14ac:dyDescent="0.25">
      <c r="A209" s="18">
        <v>1</v>
      </c>
      <c r="B209" s="73" t="s">
        <v>119</v>
      </c>
      <c r="C209" s="120">
        <v>315</v>
      </c>
      <c r="D209" s="113">
        <f t="shared" si="194"/>
        <v>158</v>
      </c>
      <c r="E209" s="120">
        <v>432</v>
      </c>
      <c r="F209" s="120">
        <f t="shared" si="197"/>
        <v>273.41772151898732</v>
      </c>
      <c r="G209" s="511">
        <v>318.46499999999997</v>
      </c>
      <c r="H209" s="690">
        <f t="shared" si="195"/>
        <v>159</v>
      </c>
      <c r="I209" s="511">
        <v>329.88064000000003</v>
      </c>
      <c r="J209" s="511">
        <f t="shared" si="193"/>
        <v>207.47210062893083</v>
      </c>
      <c r="L209" s="112"/>
    </row>
    <row r="210" spans="1:249" s="37" customFormat="1" ht="35.1" customHeight="1" x14ac:dyDescent="0.25">
      <c r="A210" s="18">
        <v>1</v>
      </c>
      <c r="B210" s="73" t="s">
        <v>86</v>
      </c>
      <c r="C210" s="120">
        <v>70</v>
      </c>
      <c r="D210" s="113">
        <f t="shared" ref="D210:D211" si="198">ROUND(C210/12*$B$3,0)</f>
        <v>35</v>
      </c>
      <c r="E210" s="120">
        <v>0</v>
      </c>
      <c r="F210" s="120">
        <f t="shared" si="197"/>
        <v>0</v>
      </c>
      <c r="G210" s="511">
        <v>280.05950000000001</v>
      </c>
      <c r="H210" s="690">
        <f t="shared" si="195"/>
        <v>140</v>
      </c>
      <c r="I210" s="511">
        <v>0</v>
      </c>
      <c r="J210" s="511">
        <f t="shared" si="193"/>
        <v>0</v>
      </c>
      <c r="L210" s="112"/>
    </row>
    <row r="211" spans="1:249" s="37" customFormat="1" ht="35.1" customHeight="1" x14ac:dyDescent="0.25">
      <c r="A211" s="18">
        <v>1</v>
      </c>
      <c r="B211" s="73" t="s">
        <v>87</v>
      </c>
      <c r="C211" s="120">
        <v>120</v>
      </c>
      <c r="D211" s="113">
        <f t="shared" si="198"/>
        <v>60</v>
      </c>
      <c r="E211" s="120">
        <v>49</v>
      </c>
      <c r="F211" s="120">
        <f t="shared" si="197"/>
        <v>81.666666666666671</v>
      </c>
      <c r="G211" s="511">
        <v>91.282800000000009</v>
      </c>
      <c r="H211" s="690">
        <f t="shared" si="195"/>
        <v>46</v>
      </c>
      <c r="I211" s="511">
        <v>37.273809999999997</v>
      </c>
      <c r="J211" s="511">
        <f t="shared" si="193"/>
        <v>81.030021739130433</v>
      </c>
      <c r="L211" s="112"/>
    </row>
    <row r="212" spans="1:249" s="37" customFormat="1" ht="35.1" customHeight="1" x14ac:dyDescent="0.25">
      <c r="A212" s="18"/>
      <c r="B212" s="711" t="s">
        <v>133</v>
      </c>
      <c r="C212" s="120">
        <v>10213</v>
      </c>
      <c r="D212" s="113">
        <f t="shared" ref="D212" si="199">ROUND(C212/12*$B$3,0)</f>
        <v>5107</v>
      </c>
      <c r="E212" s="120">
        <v>3918</v>
      </c>
      <c r="F212" s="120">
        <f t="shared" ref="F212:F213" si="200">E212/D212*100</f>
        <v>76.718229880556095</v>
      </c>
      <c r="G212" s="511">
        <v>7878.9209800000008</v>
      </c>
      <c r="H212" s="690">
        <f t="shared" ref="H212:H213" si="201">ROUND(G212/12*$B$3,0)</f>
        <v>3939</v>
      </c>
      <c r="I212" s="511">
        <v>2817.5969299999997</v>
      </c>
      <c r="J212" s="511">
        <f t="shared" ref="J212" si="202">I212/H212*100</f>
        <v>71.530767453668432</v>
      </c>
      <c r="L212" s="112"/>
    </row>
    <row r="213" spans="1:249" s="37" customFormat="1" ht="35.1" customHeight="1" x14ac:dyDescent="0.25">
      <c r="A213" s="18"/>
      <c r="B213" s="711" t="s">
        <v>135</v>
      </c>
      <c r="C213" s="120">
        <v>300</v>
      </c>
      <c r="D213" s="764">
        <f>ROUND(C213/10*4,0)</f>
        <v>120</v>
      </c>
      <c r="E213" s="120">
        <v>163</v>
      </c>
      <c r="F213" s="122">
        <f t="shared" si="200"/>
        <v>135.83333333333334</v>
      </c>
      <c r="G213" s="511"/>
      <c r="H213" s="690">
        <f t="shared" si="201"/>
        <v>0</v>
      </c>
      <c r="I213" s="511">
        <v>125.74798</v>
      </c>
      <c r="J213" s="511"/>
      <c r="L213" s="112"/>
    </row>
    <row r="214" spans="1:249" s="13" customFormat="1" ht="15.75" thickBot="1" x14ac:dyDescent="0.3">
      <c r="A214" s="18">
        <v>1</v>
      </c>
      <c r="B214" s="12" t="s">
        <v>3</v>
      </c>
      <c r="C214" s="24"/>
      <c r="D214" s="24"/>
      <c r="E214" s="24"/>
      <c r="F214" s="24"/>
      <c r="G214" s="515">
        <f>G206+G201+G212</f>
        <v>27110.228631555561</v>
      </c>
      <c r="H214" s="515">
        <f t="shared" ref="H214:I214" si="203">H206+H201+H212</f>
        <v>13555</v>
      </c>
      <c r="I214" s="515">
        <f t="shared" si="203"/>
        <v>6759.9451800000006</v>
      </c>
      <c r="J214" s="515">
        <f t="shared" si="193"/>
        <v>49.870491921800081</v>
      </c>
      <c r="L214" s="767"/>
    </row>
    <row r="215" spans="1:249" ht="15" customHeight="1" x14ac:dyDescent="0.25">
      <c r="A215" s="18">
        <v>1</v>
      </c>
      <c r="B215" s="269" t="s">
        <v>104</v>
      </c>
      <c r="C215" s="270"/>
      <c r="D215" s="270"/>
      <c r="E215" s="270"/>
      <c r="F215" s="270"/>
      <c r="G215" s="546"/>
      <c r="H215" s="546"/>
      <c r="I215" s="546"/>
      <c r="J215" s="546"/>
    </row>
    <row r="216" spans="1:249" s="10" customFormat="1" ht="30" x14ac:dyDescent="0.25">
      <c r="A216" s="18">
        <v>1</v>
      </c>
      <c r="B216" s="222" t="s">
        <v>130</v>
      </c>
      <c r="C216" s="350">
        <f t="shared" ref="C216:F216" si="204">C201</f>
        <v>3955</v>
      </c>
      <c r="D216" s="350">
        <f t="shared" si="204"/>
        <v>1978</v>
      </c>
      <c r="E216" s="350">
        <f t="shared" si="204"/>
        <v>1765</v>
      </c>
      <c r="F216" s="350">
        <f t="shared" si="204"/>
        <v>89.231547017189087</v>
      </c>
      <c r="G216" s="547">
        <f t="shared" ref="G216:G226" si="205">G201</f>
        <v>9534.1808515555549</v>
      </c>
      <c r="H216" s="547">
        <f t="shared" ref="H216:J216" si="206">H201</f>
        <v>4767</v>
      </c>
      <c r="I216" s="547">
        <f t="shared" si="206"/>
        <v>3447.2457400000003</v>
      </c>
      <c r="J216" s="547">
        <f t="shared" si="206"/>
        <v>72.314783721418081</v>
      </c>
      <c r="K216" s="13"/>
      <c r="L216" s="767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  <c r="GI216" s="13"/>
      <c r="GJ216" s="13"/>
      <c r="GK216" s="13"/>
      <c r="GL216" s="13"/>
      <c r="GM216" s="13"/>
      <c r="GN216" s="13"/>
      <c r="GO216" s="13"/>
      <c r="GP216" s="13"/>
      <c r="GQ216" s="13"/>
      <c r="GR216" s="13"/>
      <c r="GS216" s="13"/>
      <c r="GT216" s="13"/>
      <c r="GU216" s="13"/>
      <c r="GV216" s="13"/>
      <c r="GW216" s="13"/>
      <c r="GX216" s="13"/>
      <c r="GY216" s="13"/>
      <c r="GZ216" s="13"/>
      <c r="HA216" s="13"/>
      <c r="HB216" s="13"/>
      <c r="HC216" s="13"/>
      <c r="HD216" s="13"/>
      <c r="HE216" s="13"/>
      <c r="HF216" s="13"/>
      <c r="HG216" s="13"/>
      <c r="HH216" s="13"/>
      <c r="HI216" s="13"/>
      <c r="HJ216" s="13"/>
      <c r="HK216" s="13"/>
      <c r="HL216" s="13"/>
      <c r="HM216" s="13"/>
      <c r="HN216" s="13"/>
      <c r="HO216" s="13"/>
      <c r="HP216" s="13"/>
      <c r="HQ216" s="13"/>
      <c r="HR216" s="13"/>
      <c r="HS216" s="13"/>
      <c r="HT216" s="13"/>
      <c r="HU216" s="13"/>
      <c r="HV216" s="13"/>
      <c r="HW216" s="13"/>
      <c r="HX216" s="13"/>
      <c r="HY216" s="13"/>
      <c r="HZ216" s="13"/>
      <c r="IA216" s="13"/>
      <c r="IB216" s="13"/>
      <c r="IC216" s="13"/>
      <c r="ID216" s="13"/>
      <c r="IE216" s="13"/>
      <c r="IF216" s="13"/>
      <c r="IG216" s="13"/>
      <c r="IH216" s="13"/>
      <c r="II216" s="13"/>
      <c r="IJ216" s="13"/>
      <c r="IK216" s="13"/>
      <c r="IL216" s="13"/>
      <c r="IM216" s="13"/>
      <c r="IN216" s="13"/>
      <c r="IO216" s="13"/>
    </row>
    <row r="217" spans="1:249" s="10" customFormat="1" ht="30" x14ac:dyDescent="0.25">
      <c r="A217" s="18">
        <v>1</v>
      </c>
      <c r="B217" s="221" t="s">
        <v>83</v>
      </c>
      <c r="C217" s="350">
        <f t="shared" ref="C217:F217" si="207">C202</f>
        <v>3022</v>
      </c>
      <c r="D217" s="350">
        <f t="shared" si="207"/>
        <v>1511</v>
      </c>
      <c r="E217" s="350">
        <f t="shared" si="207"/>
        <v>1263</v>
      </c>
      <c r="F217" s="350">
        <f t="shared" si="207"/>
        <v>83.587028457974853</v>
      </c>
      <c r="G217" s="547">
        <f t="shared" si="205"/>
        <v>7415.4265795555557</v>
      </c>
      <c r="H217" s="547">
        <f t="shared" ref="H217:J217" si="208">H202</f>
        <v>3708</v>
      </c>
      <c r="I217" s="547">
        <f t="shared" si="208"/>
        <v>2348.3945200000003</v>
      </c>
      <c r="J217" s="547">
        <f t="shared" si="208"/>
        <v>63.333185544768078</v>
      </c>
      <c r="K217" s="13"/>
      <c r="L217" s="767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  <c r="GI217" s="13"/>
      <c r="GJ217" s="13"/>
      <c r="GK217" s="13"/>
      <c r="GL217" s="13"/>
      <c r="GM217" s="13"/>
      <c r="GN217" s="13"/>
      <c r="GO217" s="13"/>
      <c r="GP217" s="13"/>
      <c r="GQ217" s="13"/>
      <c r="GR217" s="13"/>
      <c r="GS217" s="13"/>
      <c r="GT217" s="13"/>
      <c r="GU217" s="13"/>
      <c r="GV217" s="13"/>
      <c r="GW217" s="13"/>
      <c r="GX217" s="13"/>
      <c r="GY217" s="13"/>
      <c r="GZ217" s="13"/>
      <c r="HA217" s="13"/>
      <c r="HB217" s="13"/>
      <c r="HC217" s="13"/>
      <c r="HD217" s="13"/>
      <c r="HE217" s="13"/>
      <c r="HF217" s="13"/>
      <c r="HG217" s="13"/>
      <c r="HH217" s="13"/>
      <c r="HI217" s="13"/>
      <c r="HJ217" s="13"/>
      <c r="HK217" s="13"/>
      <c r="HL217" s="13"/>
      <c r="HM217" s="13"/>
      <c r="HN217" s="13"/>
      <c r="HO217" s="13"/>
      <c r="HP217" s="13"/>
      <c r="HQ217" s="13"/>
      <c r="HR217" s="13"/>
      <c r="HS217" s="13"/>
      <c r="HT217" s="13"/>
      <c r="HU217" s="13"/>
      <c r="HV217" s="13"/>
      <c r="HW217" s="13"/>
      <c r="HX217" s="13"/>
      <c r="HY217" s="13"/>
      <c r="HZ217" s="13"/>
      <c r="IA217" s="13"/>
      <c r="IB217" s="13"/>
      <c r="IC217" s="13"/>
      <c r="ID217" s="13"/>
      <c r="IE217" s="13"/>
      <c r="IF217" s="13"/>
      <c r="IG217" s="13"/>
      <c r="IH217" s="13"/>
      <c r="II217" s="13"/>
      <c r="IJ217" s="13"/>
      <c r="IK217" s="13"/>
      <c r="IL217" s="13"/>
      <c r="IM217" s="13"/>
      <c r="IN217" s="13"/>
      <c r="IO217" s="13"/>
    </row>
    <row r="218" spans="1:249" s="10" customFormat="1" ht="30" x14ac:dyDescent="0.25">
      <c r="A218" s="18">
        <v>1</v>
      </c>
      <c r="B218" s="221" t="s">
        <v>84</v>
      </c>
      <c r="C218" s="350">
        <f t="shared" ref="C218:F218" si="209">C203</f>
        <v>907</v>
      </c>
      <c r="D218" s="350">
        <f t="shared" si="209"/>
        <v>454</v>
      </c>
      <c r="E218" s="350">
        <f t="shared" si="209"/>
        <v>497</v>
      </c>
      <c r="F218" s="350">
        <f t="shared" si="209"/>
        <v>109.47136563876651</v>
      </c>
      <c r="G218" s="547">
        <f t="shared" si="205"/>
        <v>1956.07248</v>
      </c>
      <c r="H218" s="547">
        <f t="shared" ref="H218:J218" si="210">H203</f>
        <v>978</v>
      </c>
      <c r="I218" s="547">
        <f t="shared" si="210"/>
        <v>1067.56627</v>
      </c>
      <c r="J218" s="547">
        <f t="shared" si="210"/>
        <v>109.1581053169734</v>
      </c>
      <c r="K218" s="13"/>
      <c r="L218" s="767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</row>
    <row r="219" spans="1:249" s="10" customFormat="1" ht="45" x14ac:dyDescent="0.25">
      <c r="A219" s="18">
        <v>1</v>
      </c>
      <c r="B219" s="221" t="s">
        <v>124</v>
      </c>
      <c r="C219" s="350">
        <f t="shared" ref="C219:F219" si="211">C204</f>
        <v>26</v>
      </c>
      <c r="D219" s="350">
        <f t="shared" si="211"/>
        <v>13</v>
      </c>
      <c r="E219" s="350">
        <f t="shared" si="211"/>
        <v>5</v>
      </c>
      <c r="F219" s="350">
        <f t="shared" si="211"/>
        <v>38.461538461538467</v>
      </c>
      <c r="G219" s="547">
        <f t="shared" si="205"/>
        <v>162.68179200000003</v>
      </c>
      <c r="H219" s="547">
        <f t="shared" ref="H219:J219" si="212">H204</f>
        <v>81</v>
      </c>
      <c r="I219" s="547">
        <f t="shared" si="212"/>
        <v>31.284950000000002</v>
      </c>
      <c r="J219" s="547">
        <f t="shared" si="212"/>
        <v>38.623395061728402</v>
      </c>
      <c r="K219" s="13"/>
      <c r="L219" s="767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  <c r="GI219" s="13"/>
      <c r="GJ219" s="13"/>
      <c r="GK219" s="13"/>
      <c r="GL219" s="13"/>
      <c r="GM219" s="13"/>
      <c r="GN219" s="13"/>
      <c r="GO219" s="13"/>
      <c r="GP219" s="13"/>
      <c r="GQ219" s="13"/>
      <c r="GR219" s="13"/>
      <c r="GS219" s="13"/>
      <c r="GT219" s="13"/>
      <c r="GU219" s="13"/>
      <c r="GV219" s="13"/>
      <c r="GW219" s="13"/>
      <c r="GX219" s="13"/>
      <c r="GY219" s="13"/>
      <c r="GZ219" s="13"/>
      <c r="HA219" s="13"/>
      <c r="HB219" s="13"/>
      <c r="HC219" s="13"/>
      <c r="HD219" s="13"/>
      <c r="HE219" s="13"/>
      <c r="HF219" s="13"/>
      <c r="HG219" s="13"/>
      <c r="HH219" s="13"/>
      <c r="HI219" s="13"/>
      <c r="HJ219" s="13"/>
      <c r="HK219" s="13"/>
      <c r="HL219" s="13"/>
      <c r="HM219" s="13"/>
      <c r="HN219" s="13"/>
      <c r="HO219" s="13"/>
      <c r="HP219" s="13"/>
      <c r="HQ219" s="13"/>
      <c r="HR219" s="13"/>
      <c r="HS219" s="13"/>
      <c r="HT219" s="13"/>
      <c r="HU219" s="13"/>
      <c r="HV219" s="13"/>
      <c r="HW219" s="13"/>
      <c r="HX219" s="13"/>
      <c r="HY219" s="13"/>
      <c r="HZ219" s="13"/>
      <c r="IA219" s="13"/>
      <c r="IB219" s="13"/>
      <c r="IC219" s="13"/>
      <c r="ID219" s="13"/>
      <c r="IE219" s="13"/>
      <c r="IF219" s="13"/>
      <c r="IG219" s="13"/>
      <c r="IH219" s="13"/>
      <c r="II219" s="13"/>
      <c r="IJ219" s="13"/>
      <c r="IK219" s="13"/>
      <c r="IL219" s="13"/>
      <c r="IM219" s="13"/>
      <c r="IN219" s="13"/>
      <c r="IO219" s="13"/>
    </row>
    <row r="220" spans="1:249" s="10" customFormat="1" ht="30" x14ac:dyDescent="0.25">
      <c r="A220" s="18">
        <v>1</v>
      </c>
      <c r="B220" s="221" t="s">
        <v>125</v>
      </c>
      <c r="C220" s="350">
        <f t="shared" ref="C220:F220" si="213">C205</f>
        <v>0</v>
      </c>
      <c r="D220" s="350">
        <f t="shared" si="213"/>
        <v>0</v>
      </c>
      <c r="E220" s="350">
        <f t="shared" si="213"/>
        <v>0</v>
      </c>
      <c r="F220" s="350">
        <f t="shared" si="213"/>
        <v>0</v>
      </c>
      <c r="G220" s="547">
        <f t="shared" si="205"/>
        <v>0</v>
      </c>
      <c r="H220" s="547">
        <f t="shared" ref="H220:J220" si="214">H205</f>
        <v>0</v>
      </c>
      <c r="I220" s="547">
        <f t="shared" si="214"/>
        <v>0</v>
      </c>
      <c r="J220" s="547">
        <f t="shared" si="214"/>
        <v>0</v>
      </c>
      <c r="K220" s="13"/>
      <c r="L220" s="767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  <c r="GI220" s="13"/>
      <c r="GJ220" s="13"/>
      <c r="GK220" s="13"/>
      <c r="GL220" s="13"/>
      <c r="GM220" s="13"/>
      <c r="GN220" s="13"/>
      <c r="GO220" s="13"/>
      <c r="GP220" s="13"/>
      <c r="GQ220" s="13"/>
      <c r="GR220" s="13"/>
      <c r="GS220" s="13"/>
      <c r="GT220" s="13"/>
      <c r="GU220" s="13"/>
      <c r="GV220" s="13"/>
      <c r="GW220" s="13"/>
      <c r="GX220" s="13"/>
      <c r="GY220" s="13"/>
      <c r="GZ220" s="13"/>
      <c r="HA220" s="13"/>
      <c r="HB220" s="13"/>
      <c r="HC220" s="13"/>
      <c r="HD220" s="13"/>
      <c r="HE220" s="13"/>
      <c r="HF220" s="13"/>
      <c r="HG220" s="13"/>
      <c r="HH220" s="13"/>
      <c r="HI220" s="13"/>
      <c r="HJ220" s="13"/>
      <c r="HK220" s="13"/>
      <c r="HL220" s="13"/>
      <c r="HM220" s="13"/>
      <c r="HN220" s="13"/>
      <c r="HO220" s="13"/>
      <c r="HP220" s="13"/>
      <c r="HQ220" s="13"/>
      <c r="HR220" s="13"/>
      <c r="HS220" s="13"/>
      <c r="HT220" s="13"/>
      <c r="HU220" s="13"/>
      <c r="HV220" s="13"/>
      <c r="HW220" s="13"/>
      <c r="HX220" s="13"/>
      <c r="HY220" s="13"/>
      <c r="HZ220" s="13"/>
      <c r="IA220" s="13"/>
      <c r="IB220" s="13"/>
      <c r="IC220" s="13"/>
      <c r="ID220" s="13"/>
      <c r="IE220" s="13"/>
      <c r="IF220" s="13"/>
      <c r="IG220" s="13"/>
      <c r="IH220" s="13"/>
      <c r="II220" s="13"/>
      <c r="IJ220" s="13"/>
      <c r="IK220" s="13"/>
      <c r="IL220" s="13"/>
      <c r="IM220" s="13"/>
      <c r="IN220" s="13"/>
      <c r="IO220" s="13"/>
    </row>
    <row r="221" spans="1:249" s="10" customFormat="1" ht="30" x14ac:dyDescent="0.25">
      <c r="A221" s="18">
        <v>1</v>
      </c>
      <c r="B221" s="222" t="s">
        <v>122</v>
      </c>
      <c r="C221" s="350">
        <f t="shared" ref="C221:F221" si="215">C206</f>
        <v>4955</v>
      </c>
      <c r="D221" s="350">
        <f t="shared" si="215"/>
        <v>2478</v>
      </c>
      <c r="E221" s="350">
        <f t="shared" si="215"/>
        <v>617</v>
      </c>
      <c r="F221" s="350">
        <f t="shared" si="215"/>
        <v>24.899112187247781</v>
      </c>
      <c r="G221" s="547">
        <f t="shared" si="205"/>
        <v>9697.1268000000018</v>
      </c>
      <c r="H221" s="547">
        <f t="shared" ref="H221:J221" si="216">H206</f>
        <v>4849</v>
      </c>
      <c r="I221" s="547">
        <f t="shared" si="216"/>
        <v>495.10251000000005</v>
      </c>
      <c r="J221" s="547">
        <f t="shared" si="216"/>
        <v>10.21040441328109</v>
      </c>
      <c r="K221" s="13"/>
      <c r="L221" s="767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  <c r="GI221" s="13"/>
      <c r="GJ221" s="13"/>
      <c r="GK221" s="13"/>
      <c r="GL221" s="13"/>
      <c r="GM221" s="13"/>
      <c r="GN221" s="13"/>
      <c r="GO221" s="13"/>
      <c r="GP221" s="13"/>
      <c r="GQ221" s="13"/>
      <c r="GR221" s="13"/>
      <c r="GS221" s="13"/>
      <c r="GT221" s="13"/>
      <c r="GU221" s="13"/>
      <c r="GV221" s="13"/>
      <c r="GW221" s="13"/>
      <c r="GX221" s="13"/>
      <c r="GY221" s="13"/>
      <c r="GZ221" s="13"/>
      <c r="HA221" s="13"/>
      <c r="HB221" s="13"/>
      <c r="HC221" s="13"/>
      <c r="HD221" s="13"/>
      <c r="HE221" s="13"/>
      <c r="HF221" s="13"/>
      <c r="HG221" s="13"/>
      <c r="HH221" s="13"/>
      <c r="HI221" s="13"/>
      <c r="HJ221" s="13"/>
      <c r="HK221" s="13"/>
      <c r="HL221" s="13"/>
      <c r="HM221" s="13"/>
      <c r="HN221" s="13"/>
      <c r="HO221" s="13"/>
      <c r="HP221" s="13"/>
      <c r="HQ221" s="13"/>
      <c r="HR221" s="13"/>
      <c r="HS221" s="13"/>
      <c r="HT221" s="13"/>
      <c r="HU221" s="13"/>
      <c r="HV221" s="13"/>
      <c r="HW221" s="13"/>
      <c r="HX221" s="13"/>
      <c r="HY221" s="13"/>
      <c r="HZ221" s="13"/>
      <c r="IA221" s="13"/>
      <c r="IB221" s="13"/>
      <c r="IC221" s="13"/>
      <c r="ID221" s="13"/>
      <c r="IE221" s="13"/>
      <c r="IF221" s="13"/>
      <c r="IG221" s="13"/>
      <c r="IH221" s="13"/>
      <c r="II221" s="13"/>
      <c r="IJ221" s="13"/>
      <c r="IK221" s="13"/>
      <c r="IL221" s="13"/>
      <c r="IM221" s="13"/>
      <c r="IN221" s="13"/>
      <c r="IO221" s="13"/>
    </row>
    <row r="222" spans="1:249" s="10" customFormat="1" ht="30" x14ac:dyDescent="0.25">
      <c r="A222" s="18">
        <v>1</v>
      </c>
      <c r="B222" s="221" t="s">
        <v>118</v>
      </c>
      <c r="C222" s="350">
        <f t="shared" ref="C222:F222" si="217">C207</f>
        <v>100</v>
      </c>
      <c r="D222" s="350">
        <f t="shared" si="217"/>
        <v>50</v>
      </c>
      <c r="E222" s="350">
        <f t="shared" si="217"/>
        <v>24</v>
      </c>
      <c r="F222" s="350">
        <f t="shared" si="217"/>
        <v>48</v>
      </c>
      <c r="G222" s="547">
        <f t="shared" si="205"/>
        <v>175.387</v>
      </c>
      <c r="H222" s="547">
        <f t="shared" ref="H222:J222" si="218">H207</f>
        <v>88</v>
      </c>
      <c r="I222" s="547">
        <f t="shared" si="218"/>
        <v>42.280230000000003</v>
      </c>
      <c r="J222" s="547">
        <f t="shared" si="218"/>
        <v>48.045715909090916</v>
      </c>
      <c r="K222" s="13"/>
      <c r="L222" s="767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  <c r="GI222" s="13"/>
      <c r="GJ222" s="13"/>
      <c r="GK222" s="13"/>
      <c r="GL222" s="13"/>
      <c r="GM222" s="13"/>
      <c r="GN222" s="13"/>
      <c r="GO222" s="13"/>
      <c r="GP222" s="13"/>
      <c r="GQ222" s="13"/>
      <c r="GR222" s="13"/>
      <c r="GS222" s="13"/>
      <c r="GT222" s="13"/>
      <c r="GU222" s="13"/>
      <c r="GV222" s="13"/>
      <c r="GW222" s="13"/>
      <c r="GX222" s="13"/>
      <c r="GY222" s="13"/>
      <c r="GZ222" s="13"/>
      <c r="HA222" s="13"/>
      <c r="HB222" s="13"/>
      <c r="HC222" s="13"/>
      <c r="HD222" s="13"/>
      <c r="HE222" s="13"/>
      <c r="HF222" s="13"/>
      <c r="HG222" s="13"/>
      <c r="HH222" s="13"/>
      <c r="HI222" s="13"/>
      <c r="HJ222" s="13"/>
      <c r="HK222" s="13"/>
      <c r="HL222" s="13"/>
      <c r="HM222" s="13"/>
      <c r="HN222" s="13"/>
      <c r="HO222" s="13"/>
      <c r="HP222" s="13"/>
      <c r="HQ222" s="13"/>
      <c r="HR222" s="13"/>
      <c r="HS222" s="13"/>
      <c r="HT222" s="13"/>
      <c r="HU222" s="13"/>
      <c r="HV222" s="13"/>
      <c r="HW222" s="13"/>
      <c r="HX222" s="13"/>
      <c r="HY222" s="13"/>
      <c r="HZ222" s="13"/>
      <c r="IA222" s="13"/>
      <c r="IB222" s="13"/>
      <c r="IC222" s="13"/>
      <c r="ID222" s="13"/>
      <c r="IE222" s="13"/>
      <c r="IF222" s="13"/>
      <c r="IG222" s="13"/>
      <c r="IH222" s="13"/>
      <c r="II222" s="13"/>
      <c r="IJ222" s="13"/>
      <c r="IK222" s="13"/>
      <c r="IL222" s="13"/>
      <c r="IM222" s="13"/>
      <c r="IN222" s="13"/>
      <c r="IO222" s="13"/>
    </row>
    <row r="223" spans="1:249" s="10" customFormat="1" ht="60" x14ac:dyDescent="0.25">
      <c r="A223" s="18">
        <v>1</v>
      </c>
      <c r="B223" s="221" t="s">
        <v>85</v>
      </c>
      <c r="C223" s="350">
        <f t="shared" ref="C223:F223" si="219">C208</f>
        <v>4350</v>
      </c>
      <c r="D223" s="350">
        <f t="shared" si="219"/>
        <v>2175</v>
      </c>
      <c r="E223" s="350">
        <f t="shared" si="219"/>
        <v>112</v>
      </c>
      <c r="F223" s="350">
        <f t="shared" si="219"/>
        <v>5.1494252873563218</v>
      </c>
      <c r="G223" s="547">
        <f t="shared" si="205"/>
        <v>8831.9325000000008</v>
      </c>
      <c r="H223" s="547">
        <f t="shared" ref="H223:J223" si="220">H208</f>
        <v>4416</v>
      </c>
      <c r="I223" s="547">
        <f t="shared" si="220"/>
        <v>85.667829999999995</v>
      </c>
      <c r="J223" s="547">
        <f t="shared" si="220"/>
        <v>1.9399418025362318</v>
      </c>
      <c r="K223" s="13"/>
      <c r="L223" s="767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  <c r="GQ223" s="13"/>
      <c r="GR223" s="13"/>
      <c r="GS223" s="13"/>
      <c r="GT223" s="13"/>
      <c r="GU223" s="13"/>
      <c r="GV223" s="13"/>
      <c r="GW223" s="13"/>
      <c r="GX223" s="13"/>
      <c r="GY223" s="13"/>
      <c r="GZ223" s="13"/>
      <c r="HA223" s="13"/>
      <c r="HB223" s="13"/>
      <c r="HC223" s="13"/>
      <c r="HD223" s="13"/>
      <c r="HE223" s="13"/>
      <c r="HF223" s="13"/>
      <c r="HG223" s="13"/>
      <c r="HH223" s="13"/>
      <c r="HI223" s="13"/>
      <c r="HJ223" s="13"/>
      <c r="HK223" s="13"/>
      <c r="HL223" s="13"/>
      <c r="HM223" s="13"/>
      <c r="HN223" s="13"/>
      <c r="HO223" s="13"/>
      <c r="HP223" s="13"/>
      <c r="HQ223" s="13"/>
      <c r="HR223" s="13"/>
      <c r="HS223" s="13"/>
      <c r="HT223" s="13"/>
      <c r="HU223" s="13"/>
      <c r="HV223" s="13"/>
      <c r="HW223" s="13"/>
      <c r="HX223" s="13"/>
      <c r="HY223" s="13"/>
      <c r="HZ223" s="13"/>
      <c r="IA223" s="13"/>
      <c r="IB223" s="13"/>
      <c r="IC223" s="13"/>
      <c r="ID223" s="13"/>
      <c r="IE223" s="13"/>
      <c r="IF223" s="13"/>
      <c r="IG223" s="13"/>
      <c r="IH223" s="13"/>
      <c r="II223" s="13"/>
      <c r="IJ223" s="13"/>
      <c r="IK223" s="13"/>
      <c r="IL223" s="13"/>
      <c r="IM223" s="13"/>
      <c r="IN223" s="13"/>
      <c r="IO223" s="13"/>
    </row>
    <row r="224" spans="1:249" s="10" customFormat="1" ht="45" x14ac:dyDescent="0.25">
      <c r="A224" s="18">
        <v>1</v>
      </c>
      <c r="B224" s="221" t="s">
        <v>119</v>
      </c>
      <c r="C224" s="350">
        <f t="shared" ref="C224:F224" si="221">C209</f>
        <v>315</v>
      </c>
      <c r="D224" s="350">
        <f t="shared" si="221"/>
        <v>158</v>
      </c>
      <c r="E224" s="350">
        <f t="shared" si="221"/>
        <v>432</v>
      </c>
      <c r="F224" s="350">
        <f t="shared" si="221"/>
        <v>273.41772151898732</v>
      </c>
      <c r="G224" s="547">
        <f t="shared" si="205"/>
        <v>318.46499999999997</v>
      </c>
      <c r="H224" s="547">
        <f t="shared" ref="H224:J224" si="222">H209</f>
        <v>159</v>
      </c>
      <c r="I224" s="547">
        <f t="shared" si="222"/>
        <v>329.88064000000003</v>
      </c>
      <c r="J224" s="547">
        <f t="shared" si="222"/>
        <v>207.47210062893083</v>
      </c>
      <c r="K224" s="13"/>
      <c r="L224" s="767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  <c r="GQ224" s="13"/>
      <c r="GR224" s="13"/>
      <c r="GS224" s="13"/>
      <c r="GT224" s="13"/>
      <c r="GU224" s="13"/>
      <c r="GV224" s="13"/>
      <c r="GW224" s="13"/>
      <c r="GX224" s="13"/>
      <c r="GY224" s="13"/>
      <c r="GZ224" s="13"/>
      <c r="HA224" s="13"/>
      <c r="HB224" s="13"/>
      <c r="HC224" s="13"/>
      <c r="HD224" s="13"/>
      <c r="HE224" s="13"/>
      <c r="HF224" s="13"/>
      <c r="HG224" s="13"/>
      <c r="HH224" s="13"/>
      <c r="HI224" s="13"/>
      <c r="HJ224" s="13"/>
      <c r="HK224" s="13"/>
      <c r="HL224" s="13"/>
      <c r="HM224" s="13"/>
      <c r="HN224" s="13"/>
      <c r="HO224" s="13"/>
      <c r="HP224" s="13"/>
      <c r="HQ224" s="13"/>
      <c r="HR224" s="13"/>
      <c r="HS224" s="13"/>
      <c r="HT224" s="13"/>
      <c r="HU224" s="13"/>
      <c r="HV224" s="13"/>
      <c r="HW224" s="13"/>
      <c r="HX224" s="13"/>
      <c r="HY224" s="13"/>
      <c r="HZ224" s="13"/>
      <c r="IA224" s="13"/>
      <c r="IB224" s="13"/>
      <c r="IC224" s="13"/>
      <c r="ID224" s="13"/>
      <c r="IE224" s="13"/>
      <c r="IF224" s="13"/>
      <c r="IG224" s="13"/>
      <c r="IH224" s="13"/>
      <c r="II224" s="13"/>
      <c r="IJ224" s="13"/>
      <c r="IK224" s="13"/>
      <c r="IL224" s="13"/>
      <c r="IM224" s="13"/>
      <c r="IN224" s="13"/>
      <c r="IO224" s="13"/>
    </row>
    <row r="225" spans="1:249" s="10" customFormat="1" ht="30" x14ac:dyDescent="0.25">
      <c r="A225" s="18">
        <v>1</v>
      </c>
      <c r="B225" s="221" t="s">
        <v>86</v>
      </c>
      <c r="C225" s="350">
        <f t="shared" ref="C225:F225" si="223">C210</f>
        <v>70</v>
      </c>
      <c r="D225" s="350">
        <f t="shared" si="223"/>
        <v>35</v>
      </c>
      <c r="E225" s="350">
        <f t="shared" si="223"/>
        <v>0</v>
      </c>
      <c r="F225" s="350">
        <f t="shared" si="223"/>
        <v>0</v>
      </c>
      <c r="G225" s="547">
        <f t="shared" si="205"/>
        <v>280.05950000000001</v>
      </c>
      <c r="H225" s="547">
        <f t="shared" ref="H225:J225" si="224">H210</f>
        <v>140</v>
      </c>
      <c r="I225" s="547">
        <f t="shared" si="224"/>
        <v>0</v>
      </c>
      <c r="J225" s="547">
        <f t="shared" si="224"/>
        <v>0</v>
      </c>
      <c r="K225" s="13"/>
      <c r="L225" s="767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</row>
    <row r="226" spans="1:249" s="10" customFormat="1" ht="30" x14ac:dyDescent="0.25">
      <c r="A226" s="18">
        <v>1</v>
      </c>
      <c r="B226" s="221" t="s">
        <v>87</v>
      </c>
      <c r="C226" s="350">
        <f t="shared" ref="C226:F226" si="225">C211</f>
        <v>120</v>
      </c>
      <c r="D226" s="350">
        <f t="shared" si="225"/>
        <v>60</v>
      </c>
      <c r="E226" s="350">
        <f t="shared" si="225"/>
        <v>49</v>
      </c>
      <c r="F226" s="350">
        <f t="shared" si="225"/>
        <v>81.666666666666671</v>
      </c>
      <c r="G226" s="547">
        <f t="shared" si="205"/>
        <v>91.282800000000009</v>
      </c>
      <c r="H226" s="547">
        <f t="shared" ref="H226:J226" si="226">H211</f>
        <v>46</v>
      </c>
      <c r="I226" s="547">
        <f t="shared" si="226"/>
        <v>37.273809999999997</v>
      </c>
      <c r="J226" s="547">
        <f t="shared" si="226"/>
        <v>81.030021739130433</v>
      </c>
      <c r="K226" s="13"/>
      <c r="L226" s="767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  <c r="GI226" s="13"/>
      <c r="GJ226" s="13"/>
      <c r="GK226" s="13"/>
      <c r="GL226" s="13"/>
      <c r="GM226" s="13"/>
      <c r="GN226" s="13"/>
      <c r="GO226" s="13"/>
      <c r="GP226" s="13"/>
      <c r="GQ226" s="13"/>
      <c r="GR226" s="13"/>
      <c r="GS226" s="13"/>
      <c r="GT226" s="13"/>
      <c r="GU226" s="13"/>
      <c r="GV226" s="13"/>
      <c r="GW226" s="13"/>
      <c r="GX226" s="13"/>
      <c r="GY226" s="13"/>
      <c r="GZ226" s="13"/>
      <c r="HA226" s="13"/>
      <c r="HB226" s="13"/>
      <c r="HC226" s="13"/>
      <c r="HD226" s="13"/>
      <c r="HE226" s="13"/>
      <c r="HF226" s="13"/>
      <c r="HG226" s="13"/>
      <c r="HH226" s="13"/>
      <c r="HI226" s="13"/>
      <c r="HJ226" s="13"/>
      <c r="HK226" s="13"/>
      <c r="HL226" s="13"/>
      <c r="HM226" s="13"/>
      <c r="HN226" s="13"/>
      <c r="HO226" s="13"/>
      <c r="HP226" s="13"/>
      <c r="HQ226" s="13"/>
      <c r="HR226" s="13"/>
      <c r="HS226" s="13"/>
      <c r="HT226" s="13"/>
      <c r="HU226" s="13"/>
      <c r="HV226" s="13"/>
      <c r="HW226" s="13"/>
      <c r="HX226" s="13"/>
      <c r="HY226" s="13"/>
      <c r="HZ226" s="13"/>
      <c r="IA226" s="13"/>
      <c r="IB226" s="13"/>
      <c r="IC226" s="13"/>
      <c r="ID226" s="13"/>
      <c r="IE226" s="13"/>
      <c r="IF226" s="13"/>
      <c r="IG226" s="13"/>
      <c r="IH226" s="13"/>
      <c r="II226" s="13"/>
      <c r="IJ226" s="13"/>
      <c r="IK226" s="13"/>
      <c r="IL226" s="13"/>
      <c r="IM226" s="13"/>
      <c r="IN226" s="13"/>
      <c r="IO226" s="13"/>
    </row>
    <row r="227" spans="1:249" s="10" customFormat="1" ht="30" x14ac:dyDescent="0.25">
      <c r="A227" s="18"/>
      <c r="B227" s="427" t="s">
        <v>133</v>
      </c>
      <c r="C227" s="735">
        <f>SUM(C212)</f>
        <v>10213</v>
      </c>
      <c r="D227" s="735">
        <f t="shared" ref="D227:J227" si="227">SUM(D212)</f>
        <v>5107</v>
      </c>
      <c r="E227" s="735">
        <f t="shared" si="227"/>
        <v>3918</v>
      </c>
      <c r="F227" s="735">
        <f t="shared" si="227"/>
        <v>76.718229880556095</v>
      </c>
      <c r="G227" s="735">
        <f t="shared" si="227"/>
        <v>7878.9209800000008</v>
      </c>
      <c r="H227" s="735">
        <f t="shared" si="227"/>
        <v>3939</v>
      </c>
      <c r="I227" s="735">
        <f t="shared" si="227"/>
        <v>2817.5969299999997</v>
      </c>
      <c r="J227" s="735">
        <f t="shared" si="227"/>
        <v>71.530767453668432</v>
      </c>
      <c r="K227" s="13"/>
      <c r="L227" s="767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</row>
    <row r="228" spans="1:249" s="10" customFormat="1" x14ac:dyDescent="0.25">
      <c r="A228" s="18"/>
      <c r="B228" s="427" t="s">
        <v>135</v>
      </c>
      <c r="C228" s="735">
        <f>SUM(C213)</f>
        <v>300</v>
      </c>
      <c r="D228" s="735">
        <f t="shared" ref="D228:J228" si="228">SUM(D213)</f>
        <v>120</v>
      </c>
      <c r="E228" s="735">
        <f t="shared" si="228"/>
        <v>163</v>
      </c>
      <c r="F228" s="735">
        <f t="shared" si="228"/>
        <v>135.83333333333334</v>
      </c>
      <c r="G228" s="735">
        <f t="shared" si="228"/>
        <v>0</v>
      </c>
      <c r="H228" s="735">
        <f t="shared" si="228"/>
        <v>0</v>
      </c>
      <c r="I228" s="735">
        <f t="shared" si="228"/>
        <v>125.74798</v>
      </c>
      <c r="J228" s="735">
        <f t="shared" si="228"/>
        <v>0</v>
      </c>
      <c r="K228" s="13"/>
      <c r="L228" s="767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  <c r="GI228" s="13"/>
      <c r="GJ228" s="13"/>
      <c r="GK228" s="13"/>
      <c r="GL228" s="13"/>
      <c r="GM228" s="13"/>
      <c r="GN228" s="13"/>
      <c r="GO228" s="13"/>
      <c r="GP228" s="13"/>
      <c r="GQ228" s="13"/>
      <c r="GR228" s="13"/>
      <c r="GS228" s="13"/>
      <c r="GT228" s="13"/>
      <c r="GU228" s="13"/>
      <c r="GV228" s="13"/>
      <c r="GW228" s="13"/>
      <c r="GX228" s="13"/>
      <c r="GY228" s="13"/>
      <c r="GZ228" s="13"/>
      <c r="HA228" s="13"/>
      <c r="HB228" s="13"/>
      <c r="HC228" s="13"/>
      <c r="HD228" s="13"/>
      <c r="HE228" s="13"/>
      <c r="HF228" s="13"/>
      <c r="HG228" s="13"/>
      <c r="HH228" s="13"/>
      <c r="HI228" s="13"/>
      <c r="HJ228" s="13"/>
      <c r="HK228" s="13"/>
      <c r="HL228" s="13"/>
      <c r="HM228" s="13"/>
      <c r="HN228" s="13"/>
      <c r="HO228" s="13"/>
      <c r="HP228" s="13"/>
      <c r="HQ228" s="13"/>
      <c r="HR228" s="13"/>
      <c r="HS228" s="13"/>
      <c r="HT228" s="13"/>
      <c r="HU228" s="13"/>
      <c r="HV228" s="13"/>
      <c r="HW228" s="13"/>
      <c r="HX228" s="13"/>
      <c r="HY228" s="13"/>
      <c r="HZ228" s="13"/>
      <c r="IA228" s="13"/>
      <c r="IB228" s="13"/>
      <c r="IC228" s="13"/>
      <c r="ID228" s="13"/>
      <c r="IE228" s="13"/>
      <c r="IF228" s="13"/>
      <c r="IG228" s="13"/>
      <c r="IH228" s="13"/>
      <c r="II228" s="13"/>
      <c r="IJ228" s="13"/>
      <c r="IK228" s="13"/>
      <c r="IL228" s="13"/>
      <c r="IM228" s="13"/>
      <c r="IN228" s="13"/>
      <c r="IO228" s="13"/>
    </row>
    <row r="229" spans="1:249" ht="15.75" thickBot="1" x14ac:dyDescent="0.3">
      <c r="A229" s="18">
        <v>1</v>
      </c>
      <c r="B229" s="583" t="s">
        <v>117</v>
      </c>
      <c r="C229" s="584">
        <f t="shared" ref="C229:F229" si="229">C214</f>
        <v>0</v>
      </c>
      <c r="D229" s="584">
        <f t="shared" si="229"/>
        <v>0</v>
      </c>
      <c r="E229" s="584">
        <f t="shared" si="229"/>
        <v>0</v>
      </c>
      <c r="F229" s="584">
        <f t="shared" si="229"/>
        <v>0</v>
      </c>
      <c r="G229" s="585">
        <f>G214</f>
        <v>27110.228631555561</v>
      </c>
      <c r="H229" s="585">
        <f t="shared" ref="H229:J229" si="230">H214</f>
        <v>13555</v>
      </c>
      <c r="I229" s="585">
        <f t="shared" si="230"/>
        <v>6759.9451800000006</v>
      </c>
      <c r="J229" s="585">
        <f t="shared" si="230"/>
        <v>49.870491921800081</v>
      </c>
    </row>
    <row r="230" spans="1:249" ht="15.75" thickBot="1" x14ac:dyDescent="0.3">
      <c r="A230" s="18">
        <v>1</v>
      </c>
      <c r="B230" s="87" t="s">
        <v>7</v>
      </c>
      <c r="C230" s="11"/>
      <c r="D230" s="11"/>
      <c r="E230" s="268"/>
      <c r="F230" s="11"/>
      <c r="G230" s="548"/>
      <c r="H230" s="548"/>
      <c r="I230" s="549"/>
      <c r="J230" s="548"/>
    </row>
    <row r="231" spans="1:249" ht="34.5" customHeight="1" x14ac:dyDescent="0.25">
      <c r="A231" s="18">
        <v>1</v>
      </c>
      <c r="B231" s="133" t="s">
        <v>62</v>
      </c>
      <c r="C231" s="14"/>
      <c r="D231" s="14"/>
      <c r="E231" s="131"/>
      <c r="F231" s="14"/>
      <c r="G231" s="529"/>
      <c r="H231" s="529"/>
      <c r="I231" s="503"/>
      <c r="J231" s="529"/>
    </row>
    <row r="232" spans="1:249" s="37" customFormat="1" ht="30" x14ac:dyDescent="0.25">
      <c r="A232" s="18">
        <v>1</v>
      </c>
      <c r="B232" s="74" t="s">
        <v>130</v>
      </c>
      <c r="C232" s="120">
        <f>SUM(C233:C236)</f>
        <v>4368</v>
      </c>
      <c r="D232" s="120">
        <f t="shared" ref="D232:E232" si="231">SUM(D233:D236)</f>
        <v>2185</v>
      </c>
      <c r="E232" s="120">
        <f t="shared" si="231"/>
        <v>3637</v>
      </c>
      <c r="F232" s="122">
        <f>E232/D232*100</f>
        <v>166.45308924485124</v>
      </c>
      <c r="G232" s="511">
        <f>SUM(G233:G236)</f>
        <v>11301.820760888888</v>
      </c>
      <c r="H232" s="511">
        <f t="shared" ref="H232:I232" si="232">SUM(H233:H236)</f>
        <v>5651</v>
      </c>
      <c r="I232" s="511">
        <f t="shared" si="232"/>
        <v>9616.2616100000014</v>
      </c>
      <c r="J232" s="511">
        <f>I232/H232*100</f>
        <v>170.16920208812601</v>
      </c>
      <c r="L232" s="112"/>
    </row>
    <row r="233" spans="1:249" s="37" customFormat="1" ht="30" x14ac:dyDescent="0.25">
      <c r="A233" s="18">
        <v>1</v>
      </c>
      <c r="B233" s="73" t="s">
        <v>83</v>
      </c>
      <c r="C233" s="120">
        <v>3172</v>
      </c>
      <c r="D233" s="113">
        <f t="shared" ref="D233:D242" si="233">ROUND(C233/12*$B$3,0)</f>
        <v>1586</v>
      </c>
      <c r="E233" s="120">
        <v>2684</v>
      </c>
      <c r="F233" s="120">
        <f>E233/D233*100</f>
        <v>169.23076923076923</v>
      </c>
      <c r="G233" s="511">
        <v>7783.4987128888888</v>
      </c>
      <c r="H233" s="690">
        <f t="shared" ref="H233" si="234">ROUND(G233/12*$B$3,0)</f>
        <v>3892</v>
      </c>
      <c r="I233" s="511">
        <v>6649.2535100000005</v>
      </c>
      <c r="J233" s="511">
        <f t="shared" ref="J233:J244" si="235">I233/H233*100</f>
        <v>170.84412923946559</v>
      </c>
      <c r="L233" s="112"/>
    </row>
    <row r="234" spans="1:249" s="37" customFormat="1" ht="30" x14ac:dyDescent="0.25">
      <c r="A234" s="18">
        <v>1</v>
      </c>
      <c r="B234" s="73" t="s">
        <v>84</v>
      </c>
      <c r="C234" s="120">
        <v>967</v>
      </c>
      <c r="D234" s="113">
        <f t="shared" si="233"/>
        <v>484</v>
      </c>
      <c r="E234" s="120">
        <v>760</v>
      </c>
      <c r="F234" s="120">
        <f>E234/D234*100</f>
        <v>157.02479338842977</v>
      </c>
      <c r="G234" s="511">
        <v>2085.4708800000003</v>
      </c>
      <c r="H234" s="690">
        <f t="shared" ref="H234:H242" si="236">ROUND(G234/12*$B$3,0)</f>
        <v>1043</v>
      </c>
      <c r="I234" s="511">
        <v>1759.40903</v>
      </c>
      <c r="J234" s="511">
        <f t="shared" si="235"/>
        <v>168.68734707574305</v>
      </c>
      <c r="L234" s="112"/>
    </row>
    <row r="235" spans="1:249" s="37" customFormat="1" ht="45" x14ac:dyDescent="0.25">
      <c r="A235" s="18">
        <v>1</v>
      </c>
      <c r="B235" s="73" t="s">
        <v>124</v>
      </c>
      <c r="C235" s="120">
        <v>118</v>
      </c>
      <c r="D235" s="113">
        <f t="shared" si="233"/>
        <v>59</v>
      </c>
      <c r="E235" s="120">
        <v>64</v>
      </c>
      <c r="F235" s="120">
        <f>E235/D235*100</f>
        <v>108.47457627118644</v>
      </c>
      <c r="G235" s="511">
        <v>738.32505600000002</v>
      </c>
      <c r="H235" s="690">
        <f t="shared" si="236"/>
        <v>369</v>
      </c>
      <c r="I235" s="511">
        <v>400.44736</v>
      </c>
      <c r="J235" s="511">
        <f t="shared" si="235"/>
        <v>108.52231978319784</v>
      </c>
      <c r="L235" s="112"/>
    </row>
    <row r="236" spans="1:249" s="37" customFormat="1" ht="30" x14ac:dyDescent="0.25">
      <c r="A236" s="18">
        <v>1</v>
      </c>
      <c r="B236" s="73" t="s">
        <v>125</v>
      </c>
      <c r="C236" s="120">
        <v>111</v>
      </c>
      <c r="D236" s="113">
        <f t="shared" si="233"/>
        <v>56</v>
      </c>
      <c r="E236" s="120">
        <v>129</v>
      </c>
      <c r="F236" s="120">
        <f t="shared" ref="F236:F242" si="237">E236/D236*100</f>
        <v>230.35714285714283</v>
      </c>
      <c r="G236" s="511">
        <v>694.52611200000001</v>
      </c>
      <c r="H236" s="690">
        <f t="shared" si="236"/>
        <v>347</v>
      </c>
      <c r="I236" s="511">
        <v>807.15170999999998</v>
      </c>
      <c r="J236" s="511">
        <f t="shared" si="235"/>
        <v>232.60856195965417</v>
      </c>
      <c r="L236" s="112"/>
    </row>
    <row r="237" spans="1:249" s="37" customFormat="1" ht="30" x14ac:dyDescent="0.25">
      <c r="A237" s="18">
        <v>1</v>
      </c>
      <c r="B237" s="74" t="s">
        <v>122</v>
      </c>
      <c r="C237" s="120">
        <f>SUM(C238:C242)</f>
        <v>8257</v>
      </c>
      <c r="D237" s="120">
        <f t="shared" ref="D237:I237" si="238">SUM(D238:D242)</f>
        <v>4129</v>
      </c>
      <c r="E237" s="120">
        <f t="shared" si="238"/>
        <v>4758</v>
      </c>
      <c r="F237" s="120">
        <f t="shared" si="237"/>
        <v>115.23371276338096</v>
      </c>
      <c r="G237" s="504">
        <f t="shared" si="238"/>
        <v>16774.30098</v>
      </c>
      <c r="H237" s="504">
        <f t="shared" si="238"/>
        <v>8386</v>
      </c>
      <c r="I237" s="504">
        <f t="shared" si="238"/>
        <v>9817.6307700000016</v>
      </c>
      <c r="J237" s="511">
        <f t="shared" si="235"/>
        <v>117.07167624612451</v>
      </c>
      <c r="L237" s="112"/>
    </row>
    <row r="238" spans="1:249" s="37" customFormat="1" ht="30" x14ac:dyDescent="0.25">
      <c r="A238" s="18">
        <v>1</v>
      </c>
      <c r="B238" s="73" t="s">
        <v>118</v>
      </c>
      <c r="C238" s="120">
        <v>2200</v>
      </c>
      <c r="D238" s="113">
        <f t="shared" si="233"/>
        <v>1100</v>
      </c>
      <c r="E238" s="120">
        <v>1668</v>
      </c>
      <c r="F238" s="120">
        <f t="shared" si="237"/>
        <v>151.63636363636363</v>
      </c>
      <c r="G238" s="511">
        <v>3858.5139999999997</v>
      </c>
      <c r="H238" s="690">
        <f t="shared" si="236"/>
        <v>1929</v>
      </c>
      <c r="I238" s="511">
        <v>2934.1960100000001</v>
      </c>
      <c r="J238" s="511">
        <f t="shared" si="235"/>
        <v>152.10969466044583</v>
      </c>
      <c r="L238" s="112"/>
    </row>
    <row r="239" spans="1:249" s="37" customFormat="1" ht="60" x14ac:dyDescent="0.25">
      <c r="A239" s="18">
        <v>1</v>
      </c>
      <c r="B239" s="73" t="s">
        <v>129</v>
      </c>
      <c r="C239" s="120">
        <v>4450</v>
      </c>
      <c r="D239" s="113">
        <f t="shared" si="233"/>
        <v>2225</v>
      </c>
      <c r="E239" s="120">
        <v>1924</v>
      </c>
      <c r="F239" s="120">
        <f t="shared" si="237"/>
        <v>86.471910112359552</v>
      </c>
      <c r="G239" s="511">
        <v>9408.2824999999993</v>
      </c>
      <c r="H239" s="690">
        <f t="shared" si="236"/>
        <v>4704</v>
      </c>
      <c r="I239" s="511">
        <v>5539.8677500000003</v>
      </c>
      <c r="J239" s="511">
        <f t="shared" si="235"/>
        <v>117.7692974064626</v>
      </c>
      <c r="L239" s="112"/>
    </row>
    <row r="240" spans="1:249" s="37" customFormat="1" ht="45" x14ac:dyDescent="0.25">
      <c r="A240" s="18">
        <v>1</v>
      </c>
      <c r="B240" s="73" t="s">
        <v>119</v>
      </c>
      <c r="C240" s="120">
        <v>715</v>
      </c>
      <c r="D240" s="113">
        <f t="shared" si="233"/>
        <v>358</v>
      </c>
      <c r="E240" s="120">
        <v>338</v>
      </c>
      <c r="F240" s="120">
        <f t="shared" si="237"/>
        <v>94.413407821229043</v>
      </c>
      <c r="G240" s="511">
        <v>722.86500000000001</v>
      </c>
      <c r="H240" s="690">
        <f t="shared" si="236"/>
        <v>361</v>
      </c>
      <c r="I240" s="511">
        <v>269.18902000000003</v>
      </c>
      <c r="J240" s="511">
        <f t="shared" si="235"/>
        <v>74.567595567867045</v>
      </c>
      <c r="L240" s="112"/>
    </row>
    <row r="241" spans="1:12" s="37" customFormat="1" ht="30" x14ac:dyDescent="0.25">
      <c r="A241" s="18">
        <v>1</v>
      </c>
      <c r="B241" s="73" t="s">
        <v>86</v>
      </c>
      <c r="C241" s="120">
        <v>650</v>
      </c>
      <c r="D241" s="113">
        <f t="shared" si="233"/>
        <v>325</v>
      </c>
      <c r="E241" s="120">
        <v>120</v>
      </c>
      <c r="F241" s="120">
        <f t="shared" si="237"/>
        <v>36.923076923076927</v>
      </c>
      <c r="G241" s="511">
        <v>2600.5524999999998</v>
      </c>
      <c r="H241" s="690">
        <f t="shared" si="236"/>
        <v>1300</v>
      </c>
      <c r="I241" s="511">
        <v>535.80946999999992</v>
      </c>
      <c r="J241" s="511">
        <f t="shared" si="235"/>
        <v>41.216113076923072</v>
      </c>
      <c r="L241" s="112"/>
    </row>
    <row r="242" spans="1:12" s="37" customFormat="1" ht="30" x14ac:dyDescent="0.25">
      <c r="A242" s="18">
        <v>1</v>
      </c>
      <c r="B242" s="73" t="s">
        <v>87</v>
      </c>
      <c r="C242" s="120">
        <v>242</v>
      </c>
      <c r="D242" s="113">
        <f t="shared" si="233"/>
        <v>121</v>
      </c>
      <c r="E242" s="120">
        <v>708</v>
      </c>
      <c r="F242" s="120">
        <f t="shared" si="237"/>
        <v>585.12396694214874</v>
      </c>
      <c r="G242" s="511">
        <v>184.08698000000001</v>
      </c>
      <c r="H242" s="690">
        <f t="shared" si="236"/>
        <v>92</v>
      </c>
      <c r="I242" s="511">
        <v>538.56852000000003</v>
      </c>
      <c r="J242" s="511">
        <f t="shared" si="235"/>
        <v>585.40056521739132</v>
      </c>
      <c r="L242" s="112"/>
    </row>
    <row r="243" spans="1:12" s="37" customFormat="1" ht="30" x14ac:dyDescent="0.25">
      <c r="A243" s="18"/>
      <c r="B243" s="711" t="s">
        <v>133</v>
      </c>
      <c r="C243" s="120">
        <v>13759</v>
      </c>
      <c r="D243" s="113">
        <f t="shared" ref="D243" si="239">ROUND(C243/12*$B$3,0)</f>
        <v>6880</v>
      </c>
      <c r="E243" s="120">
        <v>6703</v>
      </c>
      <c r="F243" s="120">
        <f t="shared" ref="F243" si="240">E243/D243*100</f>
        <v>97.427325581395351</v>
      </c>
      <c r="G243" s="511">
        <v>10614.51814</v>
      </c>
      <c r="H243" s="690">
        <f t="shared" ref="H243" si="241">ROUND(G243/12*$B$3,0)</f>
        <v>5307</v>
      </c>
      <c r="I243" s="511">
        <v>5147.9525800000001</v>
      </c>
      <c r="J243" s="511">
        <f t="shared" ref="J243" si="242">I243/H243*100</f>
        <v>97.003063501036365</v>
      </c>
      <c r="L243" s="112"/>
    </row>
    <row r="244" spans="1:12" s="37" customFormat="1" ht="15.75" thickBot="1" x14ac:dyDescent="0.3">
      <c r="A244" s="18">
        <v>1</v>
      </c>
      <c r="B244" s="12" t="s">
        <v>3</v>
      </c>
      <c r="C244" s="24"/>
      <c r="D244" s="24"/>
      <c r="E244" s="24"/>
      <c r="F244" s="24"/>
      <c r="G244" s="515">
        <f>G237+G232+G243</f>
        <v>38690.639880888892</v>
      </c>
      <c r="H244" s="515">
        <f t="shared" ref="H244:I244" si="243">H237+H232+H243</f>
        <v>19344</v>
      </c>
      <c r="I244" s="515">
        <f t="shared" si="243"/>
        <v>24581.844960000006</v>
      </c>
      <c r="J244" s="515">
        <f t="shared" si="235"/>
        <v>127.07736228287845</v>
      </c>
      <c r="L244" s="112"/>
    </row>
    <row r="245" spans="1:12" ht="29.25" x14ac:dyDescent="0.25">
      <c r="A245" s="18">
        <v>1</v>
      </c>
      <c r="B245" s="273" t="s">
        <v>105</v>
      </c>
      <c r="C245" s="271"/>
      <c r="D245" s="271"/>
      <c r="E245" s="271"/>
      <c r="F245" s="271"/>
      <c r="G245" s="550"/>
      <c r="H245" s="550"/>
      <c r="I245" s="550"/>
      <c r="J245" s="550"/>
    </row>
    <row r="246" spans="1:12" ht="30" x14ac:dyDescent="0.25">
      <c r="A246" s="18">
        <v>1</v>
      </c>
      <c r="B246" s="272" t="s">
        <v>130</v>
      </c>
      <c r="C246" s="351">
        <f t="shared" ref="C246:J256" si="244">C232</f>
        <v>4368</v>
      </c>
      <c r="D246" s="351">
        <f t="shared" si="244"/>
        <v>2185</v>
      </c>
      <c r="E246" s="351">
        <f t="shared" si="244"/>
        <v>3637</v>
      </c>
      <c r="F246" s="351">
        <f t="shared" si="244"/>
        <v>166.45308924485124</v>
      </c>
      <c r="G246" s="551">
        <f t="shared" si="244"/>
        <v>11301.820760888888</v>
      </c>
      <c r="H246" s="551">
        <f t="shared" si="244"/>
        <v>5651</v>
      </c>
      <c r="I246" s="551">
        <f t="shared" si="244"/>
        <v>9616.2616100000014</v>
      </c>
      <c r="J246" s="551">
        <f t="shared" si="244"/>
        <v>170.16920208812601</v>
      </c>
    </row>
    <row r="247" spans="1:12" ht="30" x14ac:dyDescent="0.25">
      <c r="A247" s="18">
        <v>1</v>
      </c>
      <c r="B247" s="138" t="s">
        <v>83</v>
      </c>
      <c r="C247" s="351">
        <f t="shared" si="244"/>
        <v>3172</v>
      </c>
      <c r="D247" s="351">
        <f t="shared" si="244"/>
        <v>1586</v>
      </c>
      <c r="E247" s="351">
        <f t="shared" si="244"/>
        <v>2684</v>
      </c>
      <c r="F247" s="351">
        <f t="shared" si="244"/>
        <v>169.23076923076923</v>
      </c>
      <c r="G247" s="551">
        <f t="shared" si="244"/>
        <v>7783.4987128888888</v>
      </c>
      <c r="H247" s="551">
        <f t="shared" si="244"/>
        <v>3892</v>
      </c>
      <c r="I247" s="551">
        <f t="shared" si="244"/>
        <v>6649.2535100000005</v>
      </c>
      <c r="J247" s="551">
        <f t="shared" si="244"/>
        <v>170.84412923946559</v>
      </c>
    </row>
    <row r="248" spans="1:12" ht="30" x14ac:dyDescent="0.25">
      <c r="A248" s="18">
        <v>1</v>
      </c>
      <c r="B248" s="138" t="s">
        <v>84</v>
      </c>
      <c r="C248" s="351">
        <f t="shared" si="244"/>
        <v>967</v>
      </c>
      <c r="D248" s="351">
        <f t="shared" si="244"/>
        <v>484</v>
      </c>
      <c r="E248" s="351">
        <f t="shared" si="244"/>
        <v>760</v>
      </c>
      <c r="F248" s="351">
        <f t="shared" si="244"/>
        <v>157.02479338842977</v>
      </c>
      <c r="G248" s="551">
        <f t="shared" si="244"/>
        <v>2085.4708800000003</v>
      </c>
      <c r="H248" s="551">
        <f t="shared" si="244"/>
        <v>1043</v>
      </c>
      <c r="I248" s="551">
        <f t="shared" si="244"/>
        <v>1759.40903</v>
      </c>
      <c r="J248" s="551">
        <f t="shared" si="244"/>
        <v>168.68734707574305</v>
      </c>
    </row>
    <row r="249" spans="1:12" ht="45" x14ac:dyDescent="0.25">
      <c r="A249" s="18">
        <v>1</v>
      </c>
      <c r="B249" s="138" t="s">
        <v>124</v>
      </c>
      <c r="C249" s="351">
        <f t="shared" si="244"/>
        <v>118</v>
      </c>
      <c r="D249" s="351">
        <f t="shared" si="244"/>
        <v>59</v>
      </c>
      <c r="E249" s="351">
        <f t="shared" si="244"/>
        <v>64</v>
      </c>
      <c r="F249" s="351">
        <f t="shared" si="244"/>
        <v>108.47457627118644</v>
      </c>
      <c r="G249" s="551">
        <f t="shared" si="244"/>
        <v>738.32505600000002</v>
      </c>
      <c r="H249" s="551">
        <f t="shared" si="244"/>
        <v>369</v>
      </c>
      <c r="I249" s="551">
        <f t="shared" si="244"/>
        <v>400.44736</v>
      </c>
      <c r="J249" s="551">
        <f t="shared" si="244"/>
        <v>108.52231978319784</v>
      </c>
    </row>
    <row r="250" spans="1:12" ht="30" x14ac:dyDescent="0.25">
      <c r="A250" s="18">
        <v>1</v>
      </c>
      <c r="B250" s="138" t="s">
        <v>125</v>
      </c>
      <c r="C250" s="351">
        <f t="shared" si="244"/>
        <v>111</v>
      </c>
      <c r="D250" s="351">
        <f t="shared" si="244"/>
        <v>56</v>
      </c>
      <c r="E250" s="351">
        <f t="shared" si="244"/>
        <v>129</v>
      </c>
      <c r="F250" s="351">
        <f t="shared" si="244"/>
        <v>230.35714285714283</v>
      </c>
      <c r="G250" s="551">
        <f t="shared" si="244"/>
        <v>694.52611200000001</v>
      </c>
      <c r="H250" s="551">
        <f t="shared" si="244"/>
        <v>347</v>
      </c>
      <c r="I250" s="551">
        <f t="shared" si="244"/>
        <v>807.15170999999998</v>
      </c>
      <c r="J250" s="551">
        <f t="shared" si="244"/>
        <v>232.60856195965417</v>
      </c>
    </row>
    <row r="251" spans="1:12" ht="30" x14ac:dyDescent="0.25">
      <c r="A251" s="18">
        <v>1</v>
      </c>
      <c r="B251" s="272" t="s">
        <v>122</v>
      </c>
      <c r="C251" s="351">
        <f t="shared" si="244"/>
        <v>8257</v>
      </c>
      <c r="D251" s="351">
        <f t="shared" si="244"/>
        <v>4129</v>
      </c>
      <c r="E251" s="351">
        <f t="shared" si="244"/>
        <v>4758</v>
      </c>
      <c r="F251" s="351">
        <f t="shared" si="244"/>
        <v>115.23371276338096</v>
      </c>
      <c r="G251" s="551">
        <f t="shared" si="244"/>
        <v>16774.30098</v>
      </c>
      <c r="H251" s="551">
        <f t="shared" si="244"/>
        <v>8386</v>
      </c>
      <c r="I251" s="551">
        <f t="shared" si="244"/>
        <v>9817.6307700000016</v>
      </c>
      <c r="J251" s="551">
        <f t="shared" si="244"/>
        <v>117.07167624612451</v>
      </c>
    </row>
    <row r="252" spans="1:12" ht="30" x14ac:dyDescent="0.25">
      <c r="A252" s="18">
        <v>1</v>
      </c>
      <c r="B252" s="138" t="s">
        <v>118</v>
      </c>
      <c r="C252" s="351">
        <f t="shared" si="244"/>
        <v>2200</v>
      </c>
      <c r="D252" s="351">
        <f t="shared" si="244"/>
        <v>1100</v>
      </c>
      <c r="E252" s="351">
        <f t="shared" si="244"/>
        <v>1668</v>
      </c>
      <c r="F252" s="351">
        <f t="shared" si="244"/>
        <v>151.63636363636363</v>
      </c>
      <c r="G252" s="551">
        <f t="shared" si="244"/>
        <v>3858.5139999999997</v>
      </c>
      <c r="H252" s="551">
        <f t="shared" si="244"/>
        <v>1929</v>
      </c>
      <c r="I252" s="551">
        <f t="shared" si="244"/>
        <v>2934.1960100000001</v>
      </c>
      <c r="J252" s="551">
        <f t="shared" si="244"/>
        <v>152.10969466044583</v>
      </c>
    </row>
    <row r="253" spans="1:12" ht="60" x14ac:dyDescent="0.25">
      <c r="A253" s="18">
        <v>1</v>
      </c>
      <c r="B253" s="138" t="s">
        <v>85</v>
      </c>
      <c r="C253" s="351">
        <f t="shared" si="244"/>
        <v>4450</v>
      </c>
      <c r="D253" s="351">
        <f t="shared" si="244"/>
        <v>2225</v>
      </c>
      <c r="E253" s="351">
        <f t="shared" si="244"/>
        <v>1924</v>
      </c>
      <c r="F253" s="351">
        <f t="shared" si="244"/>
        <v>86.471910112359552</v>
      </c>
      <c r="G253" s="551">
        <f t="shared" si="244"/>
        <v>9408.2824999999993</v>
      </c>
      <c r="H253" s="551">
        <f t="shared" si="244"/>
        <v>4704</v>
      </c>
      <c r="I253" s="551">
        <f t="shared" si="244"/>
        <v>5539.8677500000003</v>
      </c>
      <c r="J253" s="551">
        <f t="shared" si="244"/>
        <v>117.7692974064626</v>
      </c>
    </row>
    <row r="254" spans="1:12" ht="45" x14ac:dyDescent="0.25">
      <c r="A254" s="18">
        <v>1</v>
      </c>
      <c r="B254" s="138" t="s">
        <v>119</v>
      </c>
      <c r="C254" s="351">
        <f t="shared" si="244"/>
        <v>715</v>
      </c>
      <c r="D254" s="351">
        <f t="shared" si="244"/>
        <v>358</v>
      </c>
      <c r="E254" s="351">
        <f t="shared" si="244"/>
        <v>338</v>
      </c>
      <c r="F254" s="351">
        <f t="shared" si="244"/>
        <v>94.413407821229043</v>
      </c>
      <c r="G254" s="551">
        <f t="shared" si="244"/>
        <v>722.86500000000001</v>
      </c>
      <c r="H254" s="551">
        <f t="shared" si="244"/>
        <v>361</v>
      </c>
      <c r="I254" s="551">
        <f t="shared" si="244"/>
        <v>269.18902000000003</v>
      </c>
      <c r="J254" s="551">
        <f t="shared" si="244"/>
        <v>74.567595567867045</v>
      </c>
    </row>
    <row r="255" spans="1:12" ht="30" x14ac:dyDescent="0.25">
      <c r="A255" s="18">
        <v>1</v>
      </c>
      <c r="B255" s="138" t="s">
        <v>86</v>
      </c>
      <c r="C255" s="351">
        <f t="shared" si="244"/>
        <v>650</v>
      </c>
      <c r="D255" s="351">
        <f t="shared" si="244"/>
        <v>325</v>
      </c>
      <c r="E255" s="351">
        <f t="shared" si="244"/>
        <v>120</v>
      </c>
      <c r="F255" s="351">
        <f t="shared" si="244"/>
        <v>36.923076923076927</v>
      </c>
      <c r="G255" s="551">
        <f t="shared" si="244"/>
        <v>2600.5524999999998</v>
      </c>
      <c r="H255" s="551">
        <f t="shared" si="244"/>
        <v>1300</v>
      </c>
      <c r="I255" s="551">
        <f t="shared" si="244"/>
        <v>535.80946999999992</v>
      </c>
      <c r="J255" s="551">
        <f t="shared" si="244"/>
        <v>41.216113076923072</v>
      </c>
    </row>
    <row r="256" spans="1:12" ht="30" x14ac:dyDescent="0.25">
      <c r="A256" s="18">
        <v>1</v>
      </c>
      <c r="B256" s="138" t="s">
        <v>87</v>
      </c>
      <c r="C256" s="351">
        <f t="shared" si="244"/>
        <v>242</v>
      </c>
      <c r="D256" s="351">
        <f t="shared" si="244"/>
        <v>121</v>
      </c>
      <c r="E256" s="351">
        <f t="shared" si="244"/>
        <v>708</v>
      </c>
      <c r="F256" s="351">
        <f t="shared" si="244"/>
        <v>585.12396694214874</v>
      </c>
      <c r="G256" s="551">
        <f t="shared" si="244"/>
        <v>184.08698000000001</v>
      </c>
      <c r="H256" s="551">
        <f t="shared" si="244"/>
        <v>92</v>
      </c>
      <c r="I256" s="551">
        <f t="shared" si="244"/>
        <v>538.56852000000003</v>
      </c>
      <c r="J256" s="551">
        <f t="shared" si="244"/>
        <v>585.40056521739132</v>
      </c>
    </row>
    <row r="257" spans="1:12" ht="30" x14ac:dyDescent="0.25">
      <c r="A257" s="18"/>
      <c r="B257" s="138" t="s">
        <v>133</v>
      </c>
      <c r="C257" s="351">
        <f>SUM(C243)</f>
        <v>13759</v>
      </c>
      <c r="D257" s="351">
        <f t="shared" ref="D257:J257" si="245">SUM(D243)</f>
        <v>6880</v>
      </c>
      <c r="E257" s="351">
        <f t="shared" si="245"/>
        <v>6703</v>
      </c>
      <c r="F257" s="351">
        <f t="shared" si="245"/>
        <v>97.427325581395351</v>
      </c>
      <c r="G257" s="351">
        <f t="shared" si="245"/>
        <v>10614.51814</v>
      </c>
      <c r="H257" s="351">
        <f t="shared" si="245"/>
        <v>5307</v>
      </c>
      <c r="I257" s="351">
        <f t="shared" si="245"/>
        <v>5147.9525800000001</v>
      </c>
      <c r="J257" s="351">
        <f t="shared" si="245"/>
        <v>97.003063501036365</v>
      </c>
    </row>
    <row r="258" spans="1:12" x14ac:dyDescent="0.25">
      <c r="A258" s="18">
        <v>1</v>
      </c>
      <c r="B258" s="139" t="s">
        <v>4</v>
      </c>
      <c r="C258" s="137">
        <f t="shared" ref="C258:J258" si="246">C244</f>
        <v>0</v>
      </c>
      <c r="D258" s="137">
        <f t="shared" si="246"/>
        <v>0</v>
      </c>
      <c r="E258" s="137">
        <f t="shared" si="246"/>
        <v>0</v>
      </c>
      <c r="F258" s="137">
        <f t="shared" si="246"/>
        <v>0</v>
      </c>
      <c r="G258" s="552">
        <f t="shared" si="246"/>
        <v>38690.639880888892</v>
      </c>
      <c r="H258" s="552">
        <f t="shared" si="246"/>
        <v>19344</v>
      </c>
      <c r="I258" s="552">
        <f t="shared" si="246"/>
        <v>24581.844960000006</v>
      </c>
      <c r="J258" s="552">
        <f t="shared" si="246"/>
        <v>127.07736228287845</v>
      </c>
    </row>
    <row r="259" spans="1:12" ht="15.75" thickBot="1" x14ac:dyDescent="0.3">
      <c r="A259" s="18">
        <v>1</v>
      </c>
      <c r="B259" s="87" t="s">
        <v>8</v>
      </c>
      <c r="C259" s="11"/>
      <c r="D259" s="11"/>
      <c r="E259" s="268"/>
      <c r="F259" s="11"/>
      <c r="G259" s="548"/>
      <c r="H259" s="548"/>
      <c r="I259" s="549"/>
      <c r="J259" s="548"/>
    </row>
    <row r="260" spans="1:12" ht="45.75" customHeight="1" x14ac:dyDescent="0.25">
      <c r="A260" s="18">
        <v>1</v>
      </c>
      <c r="B260" s="133" t="s">
        <v>54</v>
      </c>
      <c r="C260" s="173"/>
      <c r="D260" s="173"/>
      <c r="E260" s="173"/>
      <c r="F260" s="173"/>
      <c r="G260" s="553"/>
      <c r="H260" s="553"/>
      <c r="I260" s="553"/>
      <c r="J260" s="553"/>
    </row>
    <row r="261" spans="1:12" s="37" customFormat="1" ht="30" x14ac:dyDescent="0.25">
      <c r="A261" s="18">
        <v>1</v>
      </c>
      <c r="B261" s="74" t="s">
        <v>130</v>
      </c>
      <c r="C261" s="120">
        <f>SUM(C262:C265)</f>
        <v>6596</v>
      </c>
      <c r="D261" s="120">
        <f t="shared" ref="D261:E261" si="247">SUM(D262:D265)</f>
        <v>3298</v>
      </c>
      <c r="E261" s="120">
        <f t="shared" si="247"/>
        <v>2851</v>
      </c>
      <c r="F261" s="120">
        <f>E261/D261*100</f>
        <v>86.446331109763491</v>
      </c>
      <c r="G261" s="553">
        <f>SUM(G262:G265)</f>
        <v>16847.988142222221</v>
      </c>
      <c r="H261" s="553">
        <f t="shared" ref="H261:I261" si="248">SUM(H262:H265)</f>
        <v>8424</v>
      </c>
      <c r="I261" s="553">
        <f t="shared" si="248"/>
        <v>7640.9155100000007</v>
      </c>
      <c r="J261" s="516">
        <f t="shared" ref="J261:J275" si="249">I261/H261*100</f>
        <v>90.704125237416918</v>
      </c>
      <c r="L261" s="112"/>
    </row>
    <row r="262" spans="1:12" s="37" customFormat="1" ht="30" x14ac:dyDescent="0.25">
      <c r="A262" s="18">
        <v>1</v>
      </c>
      <c r="B262" s="73" t="s">
        <v>83</v>
      </c>
      <c r="C262" s="120">
        <v>4852</v>
      </c>
      <c r="D262" s="113">
        <f t="shared" ref="D262:D270" si="250">ROUND(C262/12*$B$3,0)</f>
        <v>2426</v>
      </c>
      <c r="E262" s="120">
        <v>2321</v>
      </c>
      <c r="F262" s="120">
        <f>E262/D262*100</f>
        <v>95.671887881286068</v>
      </c>
      <c r="G262" s="553">
        <v>11905.906606222221</v>
      </c>
      <c r="H262" s="690">
        <f t="shared" ref="H262:H270" si="251">ROUND(G262/12*$B$3,0)</f>
        <v>5953</v>
      </c>
      <c r="I262" s="553">
        <v>5455.6850600000007</v>
      </c>
      <c r="J262" s="516">
        <f t="shared" si="249"/>
        <v>91.64597782630608</v>
      </c>
      <c r="L262" s="112"/>
    </row>
    <row r="263" spans="1:12" s="37" customFormat="1" ht="30" x14ac:dyDescent="0.25">
      <c r="A263" s="18">
        <v>1</v>
      </c>
      <c r="B263" s="73" t="s">
        <v>84</v>
      </c>
      <c r="C263" s="120">
        <v>1456</v>
      </c>
      <c r="D263" s="113">
        <f t="shared" si="250"/>
        <v>728</v>
      </c>
      <c r="E263" s="120">
        <v>283</v>
      </c>
      <c r="F263" s="120">
        <f>E263/D263*100</f>
        <v>38.873626373626372</v>
      </c>
      <c r="G263" s="553">
        <v>3140.0678399999997</v>
      </c>
      <c r="H263" s="690">
        <f t="shared" si="251"/>
        <v>1570</v>
      </c>
      <c r="I263" s="553">
        <v>639.75391999999988</v>
      </c>
      <c r="J263" s="516">
        <f t="shared" si="249"/>
        <v>40.748657324840757</v>
      </c>
      <c r="L263" s="112"/>
    </row>
    <row r="264" spans="1:12" s="37" customFormat="1" ht="45" x14ac:dyDescent="0.25">
      <c r="A264" s="18">
        <v>1</v>
      </c>
      <c r="B264" s="73" t="s">
        <v>124</v>
      </c>
      <c r="C264" s="120">
        <v>74</v>
      </c>
      <c r="D264" s="113">
        <f t="shared" si="250"/>
        <v>37</v>
      </c>
      <c r="E264" s="120">
        <v>78</v>
      </c>
      <c r="F264" s="120">
        <f>E264/D264*100</f>
        <v>210.81081081081078</v>
      </c>
      <c r="G264" s="553">
        <v>463.01740799999999</v>
      </c>
      <c r="H264" s="690">
        <f t="shared" si="251"/>
        <v>232</v>
      </c>
      <c r="I264" s="553">
        <v>488.04522000000003</v>
      </c>
      <c r="J264" s="516">
        <f t="shared" si="249"/>
        <v>210.36431896551724</v>
      </c>
      <c r="L264" s="112"/>
    </row>
    <row r="265" spans="1:12" s="37" customFormat="1" ht="30" x14ac:dyDescent="0.25">
      <c r="A265" s="18">
        <v>1</v>
      </c>
      <c r="B265" s="73" t="s">
        <v>125</v>
      </c>
      <c r="C265" s="120">
        <v>214</v>
      </c>
      <c r="D265" s="113">
        <f t="shared" si="250"/>
        <v>107</v>
      </c>
      <c r="E265" s="120">
        <v>169</v>
      </c>
      <c r="F265" s="120">
        <f t="shared" ref="F265:F269" si="252">E265/D265*100</f>
        <v>157.94392523364488</v>
      </c>
      <c r="G265" s="553">
        <v>1338.996288</v>
      </c>
      <c r="H265" s="690">
        <f t="shared" si="251"/>
        <v>669</v>
      </c>
      <c r="I265" s="553">
        <v>1057.4313099999997</v>
      </c>
      <c r="J265" s="516">
        <f t="shared" si="249"/>
        <v>158.06148131539607</v>
      </c>
      <c r="L265" s="112"/>
    </row>
    <row r="266" spans="1:12" s="37" customFormat="1" ht="30" x14ac:dyDescent="0.25">
      <c r="A266" s="18">
        <v>1</v>
      </c>
      <c r="B266" s="74" t="s">
        <v>122</v>
      </c>
      <c r="C266" s="120">
        <f>SUM(C267:C271)</f>
        <v>18127</v>
      </c>
      <c r="D266" s="120">
        <f t="shared" ref="D266:I266" si="253">SUM(D267:D271)</f>
        <v>9064</v>
      </c>
      <c r="E266" s="120">
        <f t="shared" si="253"/>
        <v>3872</v>
      </c>
      <c r="F266" s="120">
        <f t="shared" si="252"/>
        <v>42.718446601941743</v>
      </c>
      <c r="G266" s="504">
        <f>SUM(G267:G271)</f>
        <v>34030.404000000002</v>
      </c>
      <c r="H266" s="504">
        <f t="shared" si="253"/>
        <v>17015</v>
      </c>
      <c r="I266" s="504">
        <f t="shared" si="253"/>
        <v>10643.41279</v>
      </c>
      <c r="J266" s="516">
        <f t="shared" si="249"/>
        <v>62.553116602997363</v>
      </c>
      <c r="L266" s="112"/>
    </row>
    <row r="267" spans="1:12" s="37" customFormat="1" ht="30" x14ac:dyDescent="0.25">
      <c r="A267" s="18">
        <v>1</v>
      </c>
      <c r="B267" s="73" t="s">
        <v>118</v>
      </c>
      <c r="C267" s="120">
        <v>8500</v>
      </c>
      <c r="D267" s="113">
        <f t="shared" si="250"/>
        <v>4250</v>
      </c>
      <c r="E267" s="120">
        <v>374</v>
      </c>
      <c r="F267" s="120">
        <f t="shared" si="252"/>
        <v>8.7999999999999989</v>
      </c>
      <c r="G267" s="553">
        <v>14907.895</v>
      </c>
      <c r="H267" s="690">
        <f t="shared" si="251"/>
        <v>7454</v>
      </c>
      <c r="I267" s="553">
        <v>663.57488999999998</v>
      </c>
      <c r="J267" s="516">
        <f t="shared" si="249"/>
        <v>8.902265763348538</v>
      </c>
      <c r="L267" s="112"/>
    </row>
    <row r="268" spans="1:12" s="37" customFormat="1" ht="60" x14ac:dyDescent="0.25">
      <c r="A268" s="18">
        <v>1</v>
      </c>
      <c r="B268" s="73" t="s">
        <v>129</v>
      </c>
      <c r="C268" s="120">
        <v>6400</v>
      </c>
      <c r="D268" s="113">
        <f t="shared" si="250"/>
        <v>3200</v>
      </c>
      <c r="E268" s="120">
        <v>2726</v>
      </c>
      <c r="F268" s="120">
        <f t="shared" si="252"/>
        <v>85.1875</v>
      </c>
      <c r="G268" s="553">
        <v>14527.788500000001</v>
      </c>
      <c r="H268" s="690">
        <f t="shared" si="251"/>
        <v>7264</v>
      </c>
      <c r="I268" s="553">
        <v>9183.9372800000019</v>
      </c>
      <c r="J268" s="516">
        <f t="shared" si="249"/>
        <v>126.43085462555068</v>
      </c>
      <c r="L268" s="112"/>
    </row>
    <row r="269" spans="1:12" s="37" customFormat="1" ht="45" x14ac:dyDescent="0.25">
      <c r="A269" s="18">
        <v>1</v>
      </c>
      <c r="B269" s="73" t="s">
        <v>119</v>
      </c>
      <c r="C269" s="120">
        <v>2077</v>
      </c>
      <c r="D269" s="113">
        <f t="shared" si="250"/>
        <v>1039</v>
      </c>
      <c r="E269" s="120">
        <v>679</v>
      </c>
      <c r="F269" s="120">
        <f t="shared" si="252"/>
        <v>65.351299326275267</v>
      </c>
      <c r="G269" s="553">
        <v>2099.8470000000002</v>
      </c>
      <c r="H269" s="690">
        <f t="shared" si="251"/>
        <v>1050</v>
      </c>
      <c r="I269" s="553">
        <v>556.89223000000015</v>
      </c>
      <c r="J269" s="516">
        <f t="shared" si="249"/>
        <v>53.037355238095252</v>
      </c>
      <c r="L269" s="112"/>
    </row>
    <row r="270" spans="1:12" s="37" customFormat="1" ht="30" x14ac:dyDescent="0.25">
      <c r="A270" s="18">
        <v>1</v>
      </c>
      <c r="B270" s="73" t="s">
        <v>86</v>
      </c>
      <c r="C270" s="120">
        <v>500</v>
      </c>
      <c r="D270" s="113">
        <f t="shared" si="250"/>
        <v>250</v>
      </c>
      <c r="E270" s="120">
        <v>62</v>
      </c>
      <c r="F270" s="120">
        <f>E270/D270*100</f>
        <v>24.8</v>
      </c>
      <c r="G270" s="553">
        <v>2000.425</v>
      </c>
      <c r="H270" s="690">
        <f t="shared" si="251"/>
        <v>1000</v>
      </c>
      <c r="I270" s="553">
        <v>215.42699999999999</v>
      </c>
      <c r="J270" s="516">
        <f t="shared" si="249"/>
        <v>21.542699999999996</v>
      </c>
      <c r="L270" s="112"/>
    </row>
    <row r="271" spans="1:12" s="37" customFormat="1" ht="30" x14ac:dyDescent="0.25">
      <c r="A271" s="18">
        <v>1</v>
      </c>
      <c r="B271" s="73" t="s">
        <v>87</v>
      </c>
      <c r="C271" s="120">
        <v>650</v>
      </c>
      <c r="D271" s="113">
        <f t="shared" ref="D271" si="254">ROUND(C271/12*$B$3,0)</f>
        <v>325</v>
      </c>
      <c r="E271" s="120">
        <v>31</v>
      </c>
      <c r="F271" s="120">
        <f t="shared" ref="F271" si="255">E271/D271*100</f>
        <v>9.5384615384615383</v>
      </c>
      <c r="G271" s="553">
        <v>494.44850000000008</v>
      </c>
      <c r="H271" s="690">
        <f>ROUND(G271/12*$B$3,0)</f>
        <v>247</v>
      </c>
      <c r="I271" s="553">
        <v>23.581390000000003</v>
      </c>
      <c r="J271" s="516">
        <f t="shared" si="249"/>
        <v>9.5471214574898795</v>
      </c>
      <c r="L271" s="112"/>
    </row>
    <row r="272" spans="1:12" s="37" customFormat="1" ht="30" x14ac:dyDescent="0.25">
      <c r="A272" s="18"/>
      <c r="B272" s="711" t="s">
        <v>133</v>
      </c>
      <c r="C272" s="120">
        <v>16900</v>
      </c>
      <c r="D272" s="113">
        <f t="shared" ref="D272:D274" si="256">ROUND(C272/12*$B$3,0)</f>
        <v>8450</v>
      </c>
      <c r="E272" s="120">
        <v>5134</v>
      </c>
      <c r="F272" s="120">
        <f t="shared" ref="F272:F274" si="257">E272/D272*100</f>
        <v>60.757396449704139</v>
      </c>
      <c r="G272" s="553">
        <v>13037.674000000001</v>
      </c>
      <c r="H272" s="690">
        <f t="shared" ref="H272:H274" si="258">ROUND(G272/12*$B$3,0)</f>
        <v>6519</v>
      </c>
      <c r="I272" s="553">
        <v>3904.9576700000002</v>
      </c>
      <c r="J272" s="516">
        <f t="shared" ref="J272" si="259">I272/H272*100</f>
        <v>59.901176100628938</v>
      </c>
      <c r="L272" s="112"/>
    </row>
    <row r="273" spans="1:249" s="37" customFormat="1" ht="30" x14ac:dyDescent="0.25">
      <c r="A273" s="18"/>
      <c r="B273" s="736" t="s">
        <v>134</v>
      </c>
      <c r="C273" s="120">
        <v>910</v>
      </c>
      <c r="D273" s="113">
        <f t="shared" si="256"/>
        <v>455</v>
      </c>
      <c r="E273" s="120">
        <v>893</v>
      </c>
      <c r="F273" s="120">
        <f t="shared" si="257"/>
        <v>196.26373626373626</v>
      </c>
      <c r="G273" s="553"/>
      <c r="H273" s="690">
        <f t="shared" si="258"/>
        <v>0</v>
      </c>
      <c r="I273" s="553">
        <v>688.14231999999993</v>
      </c>
      <c r="J273" s="516"/>
      <c r="L273" s="112"/>
    </row>
    <row r="274" spans="1:249" s="37" customFormat="1" ht="30.75" thickBot="1" x14ac:dyDescent="0.3">
      <c r="A274" s="18"/>
      <c r="B274" s="711" t="s">
        <v>135</v>
      </c>
      <c r="C274" s="120">
        <v>50</v>
      </c>
      <c r="D274" s="113">
        <f t="shared" si="256"/>
        <v>25</v>
      </c>
      <c r="E274" s="120">
        <v>259</v>
      </c>
      <c r="F274" s="120">
        <f t="shared" si="257"/>
        <v>1036</v>
      </c>
      <c r="G274" s="553"/>
      <c r="H274" s="690">
        <f t="shared" si="258"/>
        <v>0</v>
      </c>
      <c r="I274" s="553">
        <v>199.80813999999998</v>
      </c>
      <c r="J274" s="516"/>
      <c r="L274" s="112"/>
    </row>
    <row r="275" spans="1:249" s="37" customFormat="1" ht="16.5" customHeight="1" thickBot="1" x14ac:dyDescent="0.3">
      <c r="A275" s="18">
        <v>1</v>
      </c>
      <c r="B275" s="218" t="s">
        <v>3</v>
      </c>
      <c r="C275" s="24"/>
      <c r="D275" s="24"/>
      <c r="E275" s="24"/>
      <c r="F275" s="24"/>
      <c r="G275" s="530">
        <f>G266+G261+G272</f>
        <v>63916.066142222218</v>
      </c>
      <c r="H275" s="530">
        <f t="shared" ref="H275:I275" si="260">H266+H261+H272</f>
        <v>31958</v>
      </c>
      <c r="I275" s="530">
        <f t="shared" si="260"/>
        <v>22189.285970000001</v>
      </c>
      <c r="J275" s="515">
        <f t="shared" si="249"/>
        <v>69.432649008073099</v>
      </c>
      <c r="L275" s="112"/>
    </row>
    <row r="276" spans="1:249" x14ac:dyDescent="0.25">
      <c r="A276" s="18">
        <v>1</v>
      </c>
      <c r="B276" s="275" t="s">
        <v>106</v>
      </c>
      <c r="C276" s="276"/>
      <c r="D276" s="276"/>
      <c r="E276" s="276"/>
      <c r="F276" s="276"/>
      <c r="G276" s="554"/>
      <c r="H276" s="554"/>
      <c r="I276" s="554"/>
      <c r="J276" s="554"/>
    </row>
    <row r="277" spans="1:249" s="10" customFormat="1" ht="30" x14ac:dyDescent="0.25">
      <c r="A277" s="18">
        <v>1</v>
      </c>
      <c r="B277" s="242" t="s">
        <v>130</v>
      </c>
      <c r="C277" s="352">
        <f t="shared" ref="C277:F277" si="261">C261</f>
        <v>6596</v>
      </c>
      <c r="D277" s="352">
        <f t="shared" si="261"/>
        <v>3298</v>
      </c>
      <c r="E277" s="352">
        <f t="shared" si="261"/>
        <v>2851</v>
      </c>
      <c r="F277" s="352">
        <f t="shared" si="261"/>
        <v>86.446331109763491</v>
      </c>
      <c r="G277" s="555">
        <f t="shared" ref="G277:G287" si="262">G261</f>
        <v>16847.988142222221</v>
      </c>
      <c r="H277" s="555">
        <f t="shared" ref="H277:J277" si="263">H261</f>
        <v>8424</v>
      </c>
      <c r="I277" s="555">
        <f t="shared" si="263"/>
        <v>7640.9155100000007</v>
      </c>
      <c r="J277" s="555">
        <f t="shared" si="263"/>
        <v>90.704125237416918</v>
      </c>
      <c r="K277" s="13"/>
      <c r="L277" s="767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  <c r="GI277" s="13"/>
      <c r="GJ277" s="13"/>
      <c r="GK277" s="13"/>
      <c r="GL277" s="13"/>
      <c r="GM277" s="13"/>
      <c r="GN277" s="13"/>
      <c r="GO277" s="13"/>
      <c r="GP277" s="13"/>
      <c r="GQ277" s="13"/>
      <c r="GR277" s="13"/>
      <c r="GS277" s="13"/>
      <c r="GT277" s="13"/>
      <c r="GU277" s="13"/>
      <c r="GV277" s="13"/>
      <c r="GW277" s="13"/>
      <c r="GX277" s="13"/>
      <c r="GY277" s="13"/>
      <c r="GZ277" s="13"/>
      <c r="HA277" s="13"/>
      <c r="HB277" s="13"/>
      <c r="HC277" s="13"/>
      <c r="HD277" s="13"/>
      <c r="HE277" s="13"/>
      <c r="HF277" s="13"/>
      <c r="HG277" s="13"/>
      <c r="HH277" s="13"/>
      <c r="HI277" s="13"/>
      <c r="HJ277" s="13"/>
      <c r="HK277" s="13"/>
      <c r="HL277" s="13"/>
      <c r="HM277" s="13"/>
      <c r="HN277" s="13"/>
      <c r="HO277" s="13"/>
      <c r="HP277" s="13"/>
      <c r="HQ277" s="13"/>
      <c r="HR277" s="13"/>
      <c r="HS277" s="13"/>
      <c r="HT277" s="13"/>
      <c r="HU277" s="13"/>
      <c r="HV277" s="13"/>
      <c r="HW277" s="13"/>
      <c r="HX277" s="13"/>
      <c r="HY277" s="13"/>
      <c r="HZ277" s="13"/>
      <c r="IA277" s="13"/>
      <c r="IB277" s="13"/>
      <c r="IC277" s="13"/>
      <c r="ID277" s="13"/>
      <c r="IE277" s="13"/>
      <c r="IF277" s="13"/>
      <c r="IG277" s="13"/>
      <c r="IH277" s="13"/>
      <c r="II277" s="13"/>
      <c r="IJ277" s="13"/>
      <c r="IK277" s="13"/>
      <c r="IL277" s="13"/>
      <c r="IM277" s="13"/>
      <c r="IN277" s="13"/>
      <c r="IO277" s="13"/>
    </row>
    <row r="278" spans="1:249" s="10" customFormat="1" ht="30" x14ac:dyDescent="0.25">
      <c r="A278" s="18">
        <v>1</v>
      </c>
      <c r="B278" s="240" t="s">
        <v>83</v>
      </c>
      <c r="C278" s="352">
        <f t="shared" ref="C278:F278" si="264">C262</f>
        <v>4852</v>
      </c>
      <c r="D278" s="352">
        <f t="shared" si="264"/>
        <v>2426</v>
      </c>
      <c r="E278" s="352">
        <f t="shared" si="264"/>
        <v>2321</v>
      </c>
      <c r="F278" s="352">
        <f t="shared" si="264"/>
        <v>95.671887881286068</v>
      </c>
      <c r="G278" s="555">
        <f t="shared" si="262"/>
        <v>11905.906606222221</v>
      </c>
      <c r="H278" s="555">
        <f t="shared" ref="H278:J278" si="265">H262</f>
        <v>5953</v>
      </c>
      <c r="I278" s="555">
        <f t="shared" si="265"/>
        <v>5455.6850600000007</v>
      </c>
      <c r="J278" s="555">
        <f t="shared" si="265"/>
        <v>91.64597782630608</v>
      </c>
      <c r="K278" s="13"/>
      <c r="L278" s="767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40" t="s">
        <v>84</v>
      </c>
      <c r="C279" s="352">
        <f t="shared" ref="C279:F279" si="266">C263</f>
        <v>1456</v>
      </c>
      <c r="D279" s="352">
        <f t="shared" si="266"/>
        <v>728</v>
      </c>
      <c r="E279" s="352">
        <f t="shared" si="266"/>
        <v>283</v>
      </c>
      <c r="F279" s="352">
        <f t="shared" si="266"/>
        <v>38.873626373626372</v>
      </c>
      <c r="G279" s="555">
        <f t="shared" si="262"/>
        <v>3140.0678399999997</v>
      </c>
      <c r="H279" s="555">
        <f t="shared" ref="H279:J279" si="267">H263</f>
        <v>1570</v>
      </c>
      <c r="I279" s="555">
        <f t="shared" si="267"/>
        <v>639.75391999999988</v>
      </c>
      <c r="J279" s="555">
        <f t="shared" si="267"/>
        <v>40.748657324840757</v>
      </c>
      <c r="K279" s="13"/>
      <c r="L279" s="767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45" x14ac:dyDescent="0.25">
      <c r="A280" s="18">
        <v>1</v>
      </c>
      <c r="B280" s="240" t="s">
        <v>124</v>
      </c>
      <c r="C280" s="352">
        <f t="shared" ref="C280:F280" si="268">C264</f>
        <v>74</v>
      </c>
      <c r="D280" s="352">
        <f t="shared" si="268"/>
        <v>37</v>
      </c>
      <c r="E280" s="352">
        <f t="shared" si="268"/>
        <v>78</v>
      </c>
      <c r="F280" s="352">
        <f t="shared" si="268"/>
        <v>210.81081081081078</v>
      </c>
      <c r="G280" s="555">
        <f t="shared" si="262"/>
        <v>463.01740799999999</v>
      </c>
      <c r="H280" s="555">
        <f t="shared" ref="H280:J280" si="269">H264</f>
        <v>232</v>
      </c>
      <c r="I280" s="555">
        <f t="shared" si="269"/>
        <v>488.04522000000003</v>
      </c>
      <c r="J280" s="555">
        <f t="shared" si="269"/>
        <v>210.36431896551724</v>
      </c>
      <c r="K280" s="13"/>
      <c r="L280" s="767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40" t="s">
        <v>125</v>
      </c>
      <c r="C281" s="352">
        <f t="shared" ref="C281:F281" si="270">C265</f>
        <v>214</v>
      </c>
      <c r="D281" s="352">
        <f t="shared" si="270"/>
        <v>107</v>
      </c>
      <c r="E281" s="352">
        <f t="shared" si="270"/>
        <v>169</v>
      </c>
      <c r="F281" s="352">
        <f t="shared" si="270"/>
        <v>157.94392523364488</v>
      </c>
      <c r="G281" s="555">
        <f t="shared" si="262"/>
        <v>1338.996288</v>
      </c>
      <c r="H281" s="555">
        <f t="shared" ref="H281:J281" si="271">H265</f>
        <v>669</v>
      </c>
      <c r="I281" s="555">
        <f t="shared" si="271"/>
        <v>1057.4313099999997</v>
      </c>
      <c r="J281" s="555">
        <f t="shared" si="271"/>
        <v>158.06148131539607</v>
      </c>
      <c r="K281" s="13"/>
      <c r="L281" s="767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42" t="s">
        <v>122</v>
      </c>
      <c r="C282" s="352">
        <f t="shared" ref="C282:F282" si="272">C266</f>
        <v>18127</v>
      </c>
      <c r="D282" s="352">
        <f t="shared" si="272"/>
        <v>9064</v>
      </c>
      <c r="E282" s="352">
        <f t="shared" si="272"/>
        <v>3872</v>
      </c>
      <c r="F282" s="352">
        <f t="shared" si="272"/>
        <v>42.718446601941743</v>
      </c>
      <c r="G282" s="555">
        <f t="shared" si="262"/>
        <v>34030.404000000002</v>
      </c>
      <c r="H282" s="555">
        <f t="shared" ref="H282:J282" si="273">H266</f>
        <v>17015</v>
      </c>
      <c r="I282" s="555">
        <f t="shared" si="273"/>
        <v>10643.41279</v>
      </c>
      <c r="J282" s="555">
        <f t="shared" si="273"/>
        <v>62.553116602997363</v>
      </c>
      <c r="K282" s="13"/>
      <c r="L282" s="767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40" t="s">
        <v>118</v>
      </c>
      <c r="C283" s="352">
        <f t="shared" ref="C283:F283" si="274">C267</f>
        <v>8500</v>
      </c>
      <c r="D283" s="352">
        <f t="shared" si="274"/>
        <v>4250</v>
      </c>
      <c r="E283" s="352">
        <f t="shared" si="274"/>
        <v>374</v>
      </c>
      <c r="F283" s="352">
        <f t="shared" si="274"/>
        <v>8.7999999999999989</v>
      </c>
      <c r="G283" s="555">
        <f t="shared" si="262"/>
        <v>14907.895</v>
      </c>
      <c r="H283" s="555">
        <f t="shared" ref="H283:J287" si="275">H267</f>
        <v>7454</v>
      </c>
      <c r="I283" s="555">
        <f t="shared" si="275"/>
        <v>663.57488999999998</v>
      </c>
      <c r="J283" s="555">
        <f t="shared" si="275"/>
        <v>8.902265763348538</v>
      </c>
      <c r="K283" s="13"/>
      <c r="L283" s="767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45" customHeight="1" x14ac:dyDescent="0.25">
      <c r="A284" s="18">
        <v>1</v>
      </c>
      <c r="B284" s="240" t="s">
        <v>85</v>
      </c>
      <c r="C284" s="352">
        <f t="shared" ref="C284:F284" si="276">C268</f>
        <v>6400</v>
      </c>
      <c r="D284" s="352">
        <f t="shared" si="276"/>
        <v>3200</v>
      </c>
      <c r="E284" s="352">
        <f t="shared" si="276"/>
        <v>2726</v>
      </c>
      <c r="F284" s="352">
        <f t="shared" si="276"/>
        <v>85.1875</v>
      </c>
      <c r="G284" s="555">
        <f t="shared" si="262"/>
        <v>14527.788500000001</v>
      </c>
      <c r="H284" s="555">
        <f t="shared" si="275"/>
        <v>7264</v>
      </c>
      <c r="I284" s="555">
        <f t="shared" si="275"/>
        <v>9183.9372800000019</v>
      </c>
      <c r="J284" s="555">
        <f t="shared" si="275"/>
        <v>126.43085462555068</v>
      </c>
      <c r="K284" s="13"/>
      <c r="L284" s="767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5" customHeight="1" x14ac:dyDescent="0.25">
      <c r="A285" s="18">
        <v>1</v>
      </c>
      <c r="B285" s="240" t="s">
        <v>119</v>
      </c>
      <c r="C285" s="352">
        <f t="shared" ref="C285:F285" si="277">C269</f>
        <v>2077</v>
      </c>
      <c r="D285" s="352">
        <f t="shared" si="277"/>
        <v>1039</v>
      </c>
      <c r="E285" s="352">
        <f t="shared" si="277"/>
        <v>679</v>
      </c>
      <c r="F285" s="352">
        <f t="shared" si="277"/>
        <v>65.351299326275267</v>
      </c>
      <c r="G285" s="555">
        <f t="shared" si="262"/>
        <v>2099.8470000000002</v>
      </c>
      <c r="H285" s="555">
        <f t="shared" si="275"/>
        <v>1050</v>
      </c>
      <c r="I285" s="555">
        <f t="shared" si="275"/>
        <v>556.89223000000015</v>
      </c>
      <c r="J285" s="555">
        <f t="shared" si="275"/>
        <v>53.037355238095252</v>
      </c>
      <c r="K285" s="13"/>
      <c r="L285" s="767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8.1" customHeight="1" x14ac:dyDescent="0.25">
      <c r="A286" s="18">
        <v>1</v>
      </c>
      <c r="B286" s="240" t="s">
        <v>86</v>
      </c>
      <c r="C286" s="352">
        <f t="shared" ref="C286:F286" si="278">C270</f>
        <v>500</v>
      </c>
      <c r="D286" s="352">
        <f t="shared" si="278"/>
        <v>250</v>
      </c>
      <c r="E286" s="352">
        <f t="shared" si="278"/>
        <v>62</v>
      </c>
      <c r="F286" s="352">
        <f t="shared" si="278"/>
        <v>24.8</v>
      </c>
      <c r="G286" s="555">
        <f t="shared" si="262"/>
        <v>2000.425</v>
      </c>
      <c r="H286" s="555">
        <f t="shared" si="275"/>
        <v>1000</v>
      </c>
      <c r="I286" s="555">
        <f t="shared" si="275"/>
        <v>215.42699999999999</v>
      </c>
      <c r="J286" s="555">
        <f t="shared" si="275"/>
        <v>21.542699999999996</v>
      </c>
      <c r="K286" s="13"/>
      <c r="L286" s="767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8.1" customHeight="1" x14ac:dyDescent="0.25">
      <c r="A287" s="18">
        <v>1</v>
      </c>
      <c r="B287" s="240" t="s">
        <v>87</v>
      </c>
      <c r="C287" s="352">
        <f t="shared" ref="C287:F287" si="279">C271</f>
        <v>650</v>
      </c>
      <c r="D287" s="352">
        <f t="shared" si="279"/>
        <v>325</v>
      </c>
      <c r="E287" s="352">
        <f t="shared" si="279"/>
        <v>31</v>
      </c>
      <c r="F287" s="352">
        <f t="shared" si="279"/>
        <v>9.5384615384615383</v>
      </c>
      <c r="G287" s="555">
        <f t="shared" si="262"/>
        <v>494.44850000000008</v>
      </c>
      <c r="H287" s="555">
        <f t="shared" si="275"/>
        <v>247</v>
      </c>
      <c r="I287" s="555">
        <f t="shared" si="275"/>
        <v>23.581390000000003</v>
      </c>
      <c r="J287" s="555">
        <f t="shared" si="275"/>
        <v>9.5471214574898795</v>
      </c>
      <c r="K287" s="13"/>
      <c r="L287" s="767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8.1" customHeight="1" x14ac:dyDescent="0.25">
      <c r="A288" s="18"/>
      <c r="B288" s="240" t="s">
        <v>133</v>
      </c>
      <c r="C288" s="352">
        <f>SUM(C272)</f>
        <v>16900</v>
      </c>
      <c r="D288" s="352">
        <f t="shared" ref="D288:J288" si="280">SUM(D272)</f>
        <v>8450</v>
      </c>
      <c r="E288" s="352">
        <f t="shared" si="280"/>
        <v>5134</v>
      </c>
      <c r="F288" s="352">
        <f t="shared" si="280"/>
        <v>60.757396449704139</v>
      </c>
      <c r="G288" s="352">
        <f t="shared" si="280"/>
        <v>13037.674000000001</v>
      </c>
      <c r="H288" s="352">
        <f t="shared" si="280"/>
        <v>6519</v>
      </c>
      <c r="I288" s="352">
        <f t="shared" si="280"/>
        <v>3904.9576700000002</v>
      </c>
      <c r="J288" s="352">
        <f t="shared" si="280"/>
        <v>59.901176100628938</v>
      </c>
      <c r="K288" s="13"/>
      <c r="L288" s="767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8.1" customHeight="1" x14ac:dyDescent="0.25">
      <c r="A289" s="18"/>
      <c r="B289" s="240" t="s">
        <v>134</v>
      </c>
      <c r="C289" s="352">
        <f>SUM(C273)</f>
        <v>910</v>
      </c>
      <c r="D289" s="352">
        <f t="shared" ref="D289:J289" si="281">SUM(D273)</f>
        <v>455</v>
      </c>
      <c r="E289" s="352">
        <f t="shared" si="281"/>
        <v>893</v>
      </c>
      <c r="F289" s="352">
        <f t="shared" si="281"/>
        <v>196.26373626373626</v>
      </c>
      <c r="G289" s="352">
        <f t="shared" si="281"/>
        <v>0</v>
      </c>
      <c r="H289" s="352">
        <f t="shared" si="281"/>
        <v>0</v>
      </c>
      <c r="I289" s="352">
        <f t="shared" si="281"/>
        <v>688.14231999999993</v>
      </c>
      <c r="J289" s="352">
        <f t="shared" si="281"/>
        <v>0</v>
      </c>
      <c r="K289" s="13"/>
      <c r="L289" s="767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8.1" customHeight="1" x14ac:dyDescent="0.25">
      <c r="A290" s="18"/>
      <c r="B290" s="240" t="s">
        <v>135</v>
      </c>
      <c r="C290" s="352">
        <f>SUM(C274)</f>
        <v>50</v>
      </c>
      <c r="D290" s="352">
        <f t="shared" ref="D290:J290" si="282">SUM(D274)</f>
        <v>25</v>
      </c>
      <c r="E290" s="352">
        <f t="shared" si="282"/>
        <v>259</v>
      </c>
      <c r="F290" s="352">
        <f t="shared" si="282"/>
        <v>1036</v>
      </c>
      <c r="G290" s="352">
        <f t="shared" si="282"/>
        <v>0</v>
      </c>
      <c r="H290" s="352">
        <f t="shared" si="282"/>
        <v>0</v>
      </c>
      <c r="I290" s="352">
        <f t="shared" si="282"/>
        <v>199.80813999999998</v>
      </c>
      <c r="J290" s="352">
        <f t="shared" si="282"/>
        <v>0</v>
      </c>
      <c r="K290" s="13"/>
      <c r="L290" s="767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ht="15" customHeight="1" x14ac:dyDescent="0.25">
      <c r="A291" s="18">
        <v>1</v>
      </c>
      <c r="B291" s="278" t="s">
        <v>117</v>
      </c>
      <c r="C291" s="277">
        <f t="shared" ref="C291:F291" si="283">C275</f>
        <v>0</v>
      </c>
      <c r="D291" s="277">
        <f t="shared" si="283"/>
        <v>0</v>
      </c>
      <c r="E291" s="277">
        <f t="shared" si="283"/>
        <v>0</v>
      </c>
      <c r="F291" s="277">
        <f t="shared" si="283"/>
        <v>0</v>
      </c>
      <c r="G291" s="556">
        <f t="shared" ref="G291:J291" si="284">G275</f>
        <v>63916.066142222218</v>
      </c>
      <c r="H291" s="556">
        <f t="shared" si="284"/>
        <v>31958</v>
      </c>
      <c r="I291" s="556">
        <f t="shared" si="284"/>
        <v>22189.285970000001</v>
      </c>
      <c r="J291" s="556">
        <f t="shared" si="284"/>
        <v>69.432649008073099</v>
      </c>
      <c r="K291" s="13"/>
      <c r="L291" s="767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ht="15" customHeight="1" thickBot="1" x14ac:dyDescent="0.3">
      <c r="A292" s="18">
        <v>1</v>
      </c>
      <c r="B292" s="86" t="s">
        <v>15</v>
      </c>
      <c r="C292" s="5"/>
      <c r="D292" s="5"/>
      <c r="E292" s="175"/>
      <c r="F292" s="5"/>
      <c r="G292" s="548"/>
      <c r="H292" s="548"/>
      <c r="I292" s="549"/>
      <c r="J292" s="548"/>
    </row>
    <row r="293" spans="1:249" ht="29.25" x14ac:dyDescent="0.25">
      <c r="A293" s="18">
        <v>1</v>
      </c>
      <c r="B293" s="133" t="s">
        <v>53</v>
      </c>
      <c r="C293" s="131"/>
      <c r="D293" s="131"/>
      <c r="E293" s="131"/>
      <c r="F293" s="131"/>
      <c r="G293" s="557"/>
      <c r="H293" s="557"/>
      <c r="I293" s="557"/>
      <c r="J293" s="557"/>
    </row>
    <row r="294" spans="1:249" s="37" customFormat="1" ht="30" x14ac:dyDescent="0.25">
      <c r="A294" s="18">
        <v>1</v>
      </c>
      <c r="B294" s="74" t="s">
        <v>130</v>
      </c>
      <c r="C294" s="120">
        <f>SUM(C295:C298)</f>
        <v>6835</v>
      </c>
      <c r="D294" s="120">
        <f t="shared" ref="D294:E294" si="285">SUM(D295:D298)</f>
        <v>3419</v>
      </c>
      <c r="E294" s="120">
        <f t="shared" si="285"/>
        <v>3686</v>
      </c>
      <c r="F294" s="120">
        <f>E294/D294*100</f>
        <v>107.8093009651945</v>
      </c>
      <c r="G294" s="511">
        <f>SUM(G295:G298)</f>
        <v>16980.619540444444</v>
      </c>
      <c r="H294" s="511">
        <f t="shared" ref="H294:I294" si="286">SUM(H295:H298)</f>
        <v>8489</v>
      </c>
      <c r="I294" s="511">
        <f t="shared" si="286"/>
        <v>8321.3112899999996</v>
      </c>
      <c r="J294" s="511">
        <f t="shared" ref="J294:J308" si="287">I294/H294*100</f>
        <v>98.024635292731759</v>
      </c>
      <c r="L294" s="112"/>
    </row>
    <row r="295" spans="1:249" s="37" customFormat="1" ht="30" x14ac:dyDescent="0.25">
      <c r="A295" s="18">
        <v>1</v>
      </c>
      <c r="B295" s="73" t="s">
        <v>83</v>
      </c>
      <c r="C295" s="120">
        <v>5123</v>
      </c>
      <c r="D295" s="113">
        <f t="shared" ref="D295:D304" si="288">ROUND(C295/12*$B$3,0)</f>
        <v>2562</v>
      </c>
      <c r="E295" s="120">
        <v>2714</v>
      </c>
      <c r="F295" s="120">
        <f>E295/D295*100</f>
        <v>105.9328649492584</v>
      </c>
      <c r="G295" s="511">
        <v>12570.890260444443</v>
      </c>
      <c r="H295" s="690">
        <f t="shared" ref="H295" si="289">ROUND(G295/12*$B$3,0)</f>
        <v>6285</v>
      </c>
      <c r="I295" s="553">
        <v>5597.3322699999999</v>
      </c>
      <c r="J295" s="511">
        <f t="shared" si="287"/>
        <v>89.05858822593477</v>
      </c>
      <c r="L295" s="112"/>
    </row>
    <row r="296" spans="1:249" s="37" customFormat="1" ht="30" x14ac:dyDescent="0.25">
      <c r="A296" s="18">
        <v>1</v>
      </c>
      <c r="B296" s="73" t="s">
        <v>84</v>
      </c>
      <c r="C296" s="120">
        <v>1537</v>
      </c>
      <c r="D296" s="113">
        <f t="shared" si="288"/>
        <v>769</v>
      </c>
      <c r="E296" s="120">
        <v>735</v>
      </c>
      <c r="F296" s="120">
        <f>E296/D296*100</f>
        <v>95.578673602080627</v>
      </c>
      <c r="G296" s="511">
        <v>3314.7556800000002</v>
      </c>
      <c r="H296" s="690">
        <f t="shared" ref="H296:H304" si="290">ROUND(G296/12*$B$3,0)</f>
        <v>1657</v>
      </c>
      <c r="I296" s="553">
        <v>1343.8157700000002</v>
      </c>
      <c r="J296" s="511">
        <f t="shared" si="287"/>
        <v>81.099322269161149</v>
      </c>
      <c r="L296" s="112"/>
    </row>
    <row r="297" spans="1:249" s="37" customFormat="1" ht="45" x14ac:dyDescent="0.25">
      <c r="A297" s="18">
        <v>1</v>
      </c>
      <c r="B297" s="73" t="s">
        <v>124</v>
      </c>
      <c r="C297" s="120">
        <v>125</v>
      </c>
      <c r="D297" s="113">
        <f t="shared" si="288"/>
        <v>63</v>
      </c>
      <c r="E297" s="120">
        <v>133</v>
      </c>
      <c r="F297" s="120">
        <f>E297/D297*100</f>
        <v>211.11111111111111</v>
      </c>
      <c r="G297" s="511">
        <v>782.12400000000002</v>
      </c>
      <c r="H297" s="690">
        <f t="shared" si="290"/>
        <v>391</v>
      </c>
      <c r="I297" s="553">
        <v>745.57271000000003</v>
      </c>
      <c r="J297" s="511">
        <f t="shared" si="287"/>
        <v>190.68355754475704</v>
      </c>
      <c r="L297" s="112"/>
    </row>
    <row r="298" spans="1:249" s="37" customFormat="1" ht="30" x14ac:dyDescent="0.25">
      <c r="A298" s="18">
        <v>1</v>
      </c>
      <c r="B298" s="73" t="s">
        <v>125</v>
      </c>
      <c r="C298" s="120">
        <v>50</v>
      </c>
      <c r="D298" s="113">
        <f t="shared" si="288"/>
        <v>25</v>
      </c>
      <c r="E298" s="120">
        <v>104</v>
      </c>
      <c r="F298" s="120">
        <f t="shared" ref="F298:F304" si="291">E298/D298*100</f>
        <v>416</v>
      </c>
      <c r="G298" s="511">
        <v>312.84960000000001</v>
      </c>
      <c r="H298" s="690">
        <f t="shared" si="290"/>
        <v>156</v>
      </c>
      <c r="I298" s="553">
        <v>634.59053999999992</v>
      </c>
      <c r="J298" s="511">
        <f t="shared" si="287"/>
        <v>406.78880769230767</v>
      </c>
      <c r="L298" s="112"/>
    </row>
    <row r="299" spans="1:249" s="37" customFormat="1" ht="30" x14ac:dyDescent="0.25">
      <c r="A299" s="18">
        <v>1</v>
      </c>
      <c r="B299" s="74" t="s">
        <v>122</v>
      </c>
      <c r="C299" s="120">
        <f>SUM(C300:C304)</f>
        <v>13984</v>
      </c>
      <c r="D299" s="120">
        <f t="shared" ref="D299:I299" si="292">SUM(D300:D304)</f>
        <v>6992</v>
      </c>
      <c r="E299" s="120">
        <f t="shared" si="292"/>
        <v>4826</v>
      </c>
      <c r="F299" s="120">
        <f t="shared" si="291"/>
        <v>69.021739130434781</v>
      </c>
      <c r="G299" s="504">
        <f t="shared" si="292"/>
        <v>26922.216500000002</v>
      </c>
      <c r="H299" s="504">
        <f t="shared" si="292"/>
        <v>13461</v>
      </c>
      <c r="I299" s="504">
        <f t="shared" si="292"/>
        <v>8432.0026700000017</v>
      </c>
      <c r="J299" s="511">
        <f t="shared" si="287"/>
        <v>62.640239729589197</v>
      </c>
      <c r="L299" s="112"/>
    </row>
    <row r="300" spans="1:249" s="37" customFormat="1" ht="30" x14ac:dyDescent="0.25">
      <c r="A300" s="18">
        <v>1</v>
      </c>
      <c r="B300" s="73" t="s">
        <v>118</v>
      </c>
      <c r="C300" s="120">
        <v>300</v>
      </c>
      <c r="D300" s="113">
        <f t="shared" si="288"/>
        <v>150</v>
      </c>
      <c r="E300" s="120">
        <v>188</v>
      </c>
      <c r="F300" s="120">
        <f t="shared" si="291"/>
        <v>125.33333333333334</v>
      </c>
      <c r="G300" s="511">
        <v>526.16099999999994</v>
      </c>
      <c r="H300" s="690">
        <f t="shared" si="290"/>
        <v>263</v>
      </c>
      <c r="I300" s="511">
        <v>334.49682999999993</v>
      </c>
      <c r="J300" s="511">
        <f t="shared" si="287"/>
        <v>127.1851064638783</v>
      </c>
      <c r="L300" s="112"/>
    </row>
    <row r="301" spans="1:249" s="37" customFormat="1" ht="61.5" customHeight="1" x14ac:dyDescent="0.25">
      <c r="A301" s="18">
        <v>1</v>
      </c>
      <c r="B301" s="73" t="s">
        <v>129</v>
      </c>
      <c r="C301" s="120">
        <v>6860</v>
      </c>
      <c r="D301" s="113">
        <f t="shared" si="288"/>
        <v>3430</v>
      </c>
      <c r="E301" s="120">
        <v>1893</v>
      </c>
      <c r="F301" s="120">
        <f t="shared" si="291"/>
        <v>55.189504373177847</v>
      </c>
      <c r="G301" s="511">
        <v>18563.877</v>
      </c>
      <c r="H301" s="690">
        <f t="shared" si="290"/>
        <v>9282</v>
      </c>
      <c r="I301" s="553">
        <v>4566.8343900000009</v>
      </c>
      <c r="J301" s="511">
        <f t="shared" si="287"/>
        <v>49.200973820297364</v>
      </c>
      <c r="L301" s="112"/>
    </row>
    <row r="302" spans="1:249" s="37" customFormat="1" ht="44.25" customHeight="1" x14ac:dyDescent="0.25">
      <c r="A302" s="18">
        <v>1</v>
      </c>
      <c r="B302" s="73" t="s">
        <v>119</v>
      </c>
      <c r="C302" s="120">
        <v>5374</v>
      </c>
      <c r="D302" s="113">
        <f t="shared" si="288"/>
        <v>2687</v>
      </c>
      <c r="E302" s="120">
        <v>1242</v>
      </c>
      <c r="F302" s="120">
        <f t="shared" si="291"/>
        <v>46.222553033122445</v>
      </c>
      <c r="G302" s="511">
        <v>5433.1139999999996</v>
      </c>
      <c r="H302" s="690">
        <f t="shared" si="290"/>
        <v>2717</v>
      </c>
      <c r="I302" s="553">
        <v>1177.6382200000003</v>
      </c>
      <c r="J302" s="511">
        <f t="shared" si="287"/>
        <v>43.343327935222682</v>
      </c>
      <c r="L302" s="112"/>
    </row>
    <row r="303" spans="1:249" s="37" customFormat="1" ht="30" x14ac:dyDescent="0.25">
      <c r="A303" s="18">
        <v>1</v>
      </c>
      <c r="B303" s="73" t="s">
        <v>86</v>
      </c>
      <c r="C303" s="120">
        <v>400</v>
      </c>
      <c r="D303" s="113">
        <f t="shared" si="288"/>
        <v>200</v>
      </c>
      <c r="E303" s="120">
        <v>362</v>
      </c>
      <c r="F303" s="120">
        <f t="shared" si="291"/>
        <v>181</v>
      </c>
      <c r="G303" s="511">
        <v>1600.34</v>
      </c>
      <c r="H303" s="690">
        <f t="shared" si="290"/>
        <v>800</v>
      </c>
      <c r="I303" s="553">
        <v>1485.0859399999999</v>
      </c>
      <c r="J303" s="511">
        <f t="shared" si="287"/>
        <v>185.63574249999999</v>
      </c>
      <c r="L303" s="112"/>
    </row>
    <row r="304" spans="1:249" s="37" customFormat="1" ht="29.25" customHeight="1" x14ac:dyDescent="0.25">
      <c r="A304" s="18">
        <v>1</v>
      </c>
      <c r="B304" s="73" t="s">
        <v>87</v>
      </c>
      <c r="C304" s="120">
        <v>1050</v>
      </c>
      <c r="D304" s="113">
        <f t="shared" si="288"/>
        <v>525</v>
      </c>
      <c r="E304" s="120">
        <v>1141</v>
      </c>
      <c r="F304" s="120">
        <f t="shared" si="291"/>
        <v>217.33333333333334</v>
      </c>
      <c r="G304" s="511">
        <v>798.72450000000003</v>
      </c>
      <c r="H304" s="690">
        <f t="shared" si="290"/>
        <v>399</v>
      </c>
      <c r="I304" s="553">
        <v>867.94729000000007</v>
      </c>
      <c r="J304" s="511">
        <f t="shared" si="287"/>
        <v>217.53064912280701</v>
      </c>
      <c r="L304" s="112"/>
    </row>
    <row r="305" spans="1:249" s="37" customFormat="1" ht="29.25" customHeight="1" x14ac:dyDescent="0.25">
      <c r="A305" s="18"/>
      <c r="B305" s="711" t="s">
        <v>133</v>
      </c>
      <c r="C305" s="120">
        <v>24900</v>
      </c>
      <c r="D305" s="113">
        <f t="shared" ref="D305:D306" si="293">ROUND(C305/12*$B$3,0)</f>
        <v>12450</v>
      </c>
      <c r="E305" s="120">
        <v>9484</v>
      </c>
      <c r="F305" s="120">
        <f t="shared" ref="F305:F307" si="294">E305/D305*100</f>
        <v>76.176706827309232</v>
      </c>
      <c r="G305" s="511">
        <v>19209.353999999999</v>
      </c>
      <c r="H305" s="690">
        <f t="shared" ref="H305:H307" si="295">ROUND(G305/12*$B$3,0)</f>
        <v>9605</v>
      </c>
      <c r="I305" s="553">
        <v>7267.1531999999997</v>
      </c>
      <c r="J305" s="511">
        <f t="shared" ref="J305" si="296">I305/H305*100</f>
        <v>75.660106194690258</v>
      </c>
      <c r="L305" s="112"/>
    </row>
    <row r="306" spans="1:249" s="37" customFormat="1" ht="29.25" customHeight="1" x14ac:dyDescent="0.25">
      <c r="A306" s="18"/>
      <c r="B306" s="736" t="s">
        <v>134</v>
      </c>
      <c r="C306" s="120">
        <v>2200</v>
      </c>
      <c r="D306" s="113">
        <f t="shared" si="293"/>
        <v>1100</v>
      </c>
      <c r="E306" s="120">
        <v>1152</v>
      </c>
      <c r="F306" s="120">
        <f t="shared" si="294"/>
        <v>104.72727272727273</v>
      </c>
      <c r="G306" s="511"/>
      <c r="H306" s="690">
        <f t="shared" si="295"/>
        <v>0</v>
      </c>
      <c r="I306" s="553">
        <v>855.54913999999997</v>
      </c>
      <c r="J306" s="511"/>
      <c r="L306" s="112"/>
    </row>
    <row r="307" spans="1:249" s="37" customFormat="1" ht="29.25" customHeight="1" thickBot="1" x14ac:dyDescent="0.3">
      <c r="A307" s="18"/>
      <c r="B307" s="711" t="s">
        <v>135</v>
      </c>
      <c r="C307" s="120">
        <v>750</v>
      </c>
      <c r="D307" s="764">
        <f>ROUND(C307/10*4,0)</f>
        <v>300</v>
      </c>
      <c r="E307" s="120">
        <v>421</v>
      </c>
      <c r="F307" s="120">
        <f t="shared" si="294"/>
        <v>140.33333333333334</v>
      </c>
      <c r="G307" s="511"/>
      <c r="H307" s="690">
        <f t="shared" si="295"/>
        <v>0</v>
      </c>
      <c r="I307" s="553">
        <v>324.78466000000003</v>
      </c>
      <c r="J307" s="511"/>
      <c r="L307" s="112"/>
    </row>
    <row r="308" spans="1:249" s="13" customFormat="1" ht="15" customHeight="1" thickBot="1" x14ac:dyDescent="0.3">
      <c r="A308" s="18">
        <v>1</v>
      </c>
      <c r="B308" s="218" t="s">
        <v>3</v>
      </c>
      <c r="C308" s="24"/>
      <c r="D308" s="24"/>
      <c r="E308" s="24"/>
      <c r="F308" s="24"/>
      <c r="G308" s="515">
        <f>G299+G294+G305</f>
        <v>63112.190040444446</v>
      </c>
      <c r="H308" s="515">
        <f t="shared" ref="H308:I308" si="297">H299+H294+H305</f>
        <v>31555</v>
      </c>
      <c r="I308" s="515">
        <f t="shared" si="297"/>
        <v>24020.46716</v>
      </c>
      <c r="J308" s="515">
        <f t="shared" si="287"/>
        <v>76.12253893202346</v>
      </c>
      <c r="L308" s="767"/>
    </row>
    <row r="309" spans="1:249" x14ac:dyDescent="0.25">
      <c r="A309" s="18">
        <v>1</v>
      </c>
      <c r="B309" s="279" t="s">
        <v>13</v>
      </c>
      <c r="C309" s="280"/>
      <c r="D309" s="280"/>
      <c r="E309" s="280"/>
      <c r="F309" s="280"/>
      <c r="G309" s="558"/>
      <c r="H309" s="558"/>
      <c r="I309" s="558"/>
      <c r="J309" s="558"/>
    </row>
    <row r="310" spans="1:249" s="10" customFormat="1" ht="30" x14ac:dyDescent="0.25">
      <c r="A310" s="18">
        <v>1</v>
      </c>
      <c r="B310" s="281" t="s">
        <v>130</v>
      </c>
      <c r="C310" s="353">
        <f t="shared" ref="C310:F310" si="298">C294</f>
        <v>6835</v>
      </c>
      <c r="D310" s="353">
        <f t="shared" si="298"/>
        <v>3419</v>
      </c>
      <c r="E310" s="353">
        <f t="shared" si="298"/>
        <v>3686</v>
      </c>
      <c r="F310" s="353">
        <f t="shared" si="298"/>
        <v>107.8093009651945</v>
      </c>
      <c r="G310" s="559">
        <f t="shared" ref="G310:G320" si="299">G294</f>
        <v>16980.619540444444</v>
      </c>
      <c r="H310" s="559">
        <f t="shared" ref="H310:J310" si="300">H294</f>
        <v>8489</v>
      </c>
      <c r="I310" s="559">
        <f t="shared" si="300"/>
        <v>8321.3112899999996</v>
      </c>
      <c r="J310" s="559">
        <f t="shared" si="300"/>
        <v>98.024635292731759</v>
      </c>
      <c r="K310" s="13"/>
      <c r="L310" s="767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282" t="s">
        <v>83</v>
      </c>
      <c r="C311" s="353">
        <f t="shared" ref="C311:F311" si="301">C295</f>
        <v>5123</v>
      </c>
      <c r="D311" s="353">
        <f t="shared" si="301"/>
        <v>2562</v>
      </c>
      <c r="E311" s="353">
        <f t="shared" si="301"/>
        <v>2714</v>
      </c>
      <c r="F311" s="353">
        <f t="shared" si="301"/>
        <v>105.9328649492584</v>
      </c>
      <c r="G311" s="559">
        <f t="shared" si="299"/>
        <v>12570.890260444443</v>
      </c>
      <c r="H311" s="559">
        <f t="shared" ref="H311:J311" si="302">H295</f>
        <v>6285</v>
      </c>
      <c r="I311" s="559">
        <f t="shared" si="302"/>
        <v>5597.3322699999999</v>
      </c>
      <c r="J311" s="559">
        <f t="shared" si="302"/>
        <v>89.05858822593477</v>
      </c>
      <c r="K311" s="13"/>
      <c r="L311" s="767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282" t="s">
        <v>84</v>
      </c>
      <c r="C312" s="353">
        <f t="shared" ref="C312:F312" si="303">C296</f>
        <v>1537</v>
      </c>
      <c r="D312" s="353">
        <f t="shared" si="303"/>
        <v>769</v>
      </c>
      <c r="E312" s="353">
        <f t="shared" si="303"/>
        <v>735</v>
      </c>
      <c r="F312" s="353">
        <f t="shared" si="303"/>
        <v>95.578673602080627</v>
      </c>
      <c r="G312" s="559">
        <f t="shared" si="299"/>
        <v>3314.7556800000002</v>
      </c>
      <c r="H312" s="559">
        <f t="shared" ref="H312:J312" si="304">H296</f>
        <v>1657</v>
      </c>
      <c r="I312" s="559">
        <f t="shared" si="304"/>
        <v>1343.8157700000002</v>
      </c>
      <c r="J312" s="559">
        <f t="shared" si="304"/>
        <v>81.099322269161149</v>
      </c>
      <c r="K312" s="13"/>
      <c r="L312" s="767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282" t="s">
        <v>124</v>
      </c>
      <c r="C313" s="353">
        <f t="shared" ref="C313:F313" si="305">C297</f>
        <v>125</v>
      </c>
      <c r="D313" s="353">
        <f t="shared" si="305"/>
        <v>63</v>
      </c>
      <c r="E313" s="353">
        <f t="shared" si="305"/>
        <v>133</v>
      </c>
      <c r="F313" s="353">
        <f t="shared" si="305"/>
        <v>211.11111111111111</v>
      </c>
      <c r="G313" s="559">
        <f t="shared" si="299"/>
        <v>782.12400000000002</v>
      </c>
      <c r="H313" s="559">
        <f t="shared" ref="H313:J313" si="306">H297</f>
        <v>391</v>
      </c>
      <c r="I313" s="559">
        <f t="shared" si="306"/>
        <v>745.57271000000003</v>
      </c>
      <c r="J313" s="559">
        <f t="shared" si="306"/>
        <v>190.68355754475704</v>
      </c>
      <c r="K313" s="13"/>
      <c r="L313" s="767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282" t="s">
        <v>125</v>
      </c>
      <c r="C314" s="353">
        <f t="shared" ref="C314:F314" si="307">C298</f>
        <v>50</v>
      </c>
      <c r="D314" s="353">
        <f t="shared" si="307"/>
        <v>25</v>
      </c>
      <c r="E314" s="353">
        <f t="shared" si="307"/>
        <v>104</v>
      </c>
      <c r="F314" s="353">
        <f t="shared" si="307"/>
        <v>416</v>
      </c>
      <c r="G314" s="559">
        <f t="shared" si="299"/>
        <v>312.84960000000001</v>
      </c>
      <c r="H314" s="559">
        <f t="shared" ref="H314:J314" si="308">H298</f>
        <v>156</v>
      </c>
      <c r="I314" s="559">
        <f t="shared" si="308"/>
        <v>634.59053999999992</v>
      </c>
      <c r="J314" s="559">
        <f t="shared" si="308"/>
        <v>406.78880769230767</v>
      </c>
      <c r="K314" s="13"/>
      <c r="L314" s="767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30" x14ac:dyDescent="0.25">
      <c r="A315" s="18">
        <v>1</v>
      </c>
      <c r="B315" s="281" t="s">
        <v>122</v>
      </c>
      <c r="C315" s="353">
        <f t="shared" ref="C315:F315" si="309">C299</f>
        <v>13984</v>
      </c>
      <c r="D315" s="353">
        <f t="shared" si="309"/>
        <v>6992</v>
      </c>
      <c r="E315" s="353">
        <f t="shared" si="309"/>
        <v>4826</v>
      </c>
      <c r="F315" s="353">
        <f t="shared" si="309"/>
        <v>69.021739130434781</v>
      </c>
      <c r="G315" s="559">
        <f t="shared" si="299"/>
        <v>26922.216500000002</v>
      </c>
      <c r="H315" s="559">
        <f t="shared" ref="H315:J315" si="310">H299</f>
        <v>13461</v>
      </c>
      <c r="I315" s="559">
        <f t="shared" si="310"/>
        <v>8432.0026700000017</v>
      </c>
      <c r="J315" s="559">
        <f t="shared" si="310"/>
        <v>62.640239729589197</v>
      </c>
      <c r="K315" s="13"/>
      <c r="L315" s="767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30" x14ac:dyDescent="0.25">
      <c r="A316" s="18">
        <v>1</v>
      </c>
      <c r="B316" s="282" t="s">
        <v>118</v>
      </c>
      <c r="C316" s="353">
        <f t="shared" ref="C316:F316" si="311">C300</f>
        <v>300</v>
      </c>
      <c r="D316" s="353">
        <f t="shared" si="311"/>
        <v>150</v>
      </c>
      <c r="E316" s="353">
        <f t="shared" si="311"/>
        <v>188</v>
      </c>
      <c r="F316" s="353">
        <f t="shared" si="311"/>
        <v>125.33333333333334</v>
      </c>
      <c r="G316" s="559">
        <f t="shared" si="299"/>
        <v>526.16099999999994</v>
      </c>
      <c r="H316" s="559">
        <f t="shared" ref="H316:J320" si="312">H300</f>
        <v>263</v>
      </c>
      <c r="I316" s="559">
        <f t="shared" si="312"/>
        <v>334.49682999999993</v>
      </c>
      <c r="J316" s="559">
        <f t="shared" si="312"/>
        <v>127.1851064638783</v>
      </c>
      <c r="K316" s="13"/>
      <c r="L316" s="767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42" customHeight="1" x14ac:dyDescent="0.25">
      <c r="A317" s="18">
        <v>1</v>
      </c>
      <c r="B317" s="282" t="s">
        <v>85</v>
      </c>
      <c r="C317" s="353">
        <f t="shared" ref="C317:F317" si="313">C301</f>
        <v>6860</v>
      </c>
      <c r="D317" s="353">
        <f t="shared" si="313"/>
        <v>3430</v>
      </c>
      <c r="E317" s="353">
        <f t="shared" si="313"/>
        <v>1893</v>
      </c>
      <c r="F317" s="353">
        <f t="shared" si="313"/>
        <v>55.189504373177847</v>
      </c>
      <c r="G317" s="559">
        <f t="shared" si="299"/>
        <v>18563.877</v>
      </c>
      <c r="H317" s="559">
        <f t="shared" si="312"/>
        <v>9282</v>
      </c>
      <c r="I317" s="559">
        <f t="shared" si="312"/>
        <v>4566.8343900000009</v>
      </c>
      <c r="J317" s="559">
        <f t="shared" si="312"/>
        <v>49.200973820297364</v>
      </c>
      <c r="K317" s="13"/>
      <c r="L317" s="767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ht="42" customHeight="1" x14ac:dyDescent="0.25">
      <c r="A318" s="18">
        <v>1</v>
      </c>
      <c r="B318" s="282" t="s">
        <v>119</v>
      </c>
      <c r="C318" s="353">
        <f t="shared" ref="C318:F318" si="314">C302</f>
        <v>5374</v>
      </c>
      <c r="D318" s="353">
        <f t="shared" si="314"/>
        <v>2687</v>
      </c>
      <c r="E318" s="353">
        <f t="shared" si="314"/>
        <v>1242</v>
      </c>
      <c r="F318" s="353">
        <f t="shared" si="314"/>
        <v>46.222553033122445</v>
      </c>
      <c r="G318" s="559">
        <f t="shared" si="299"/>
        <v>5433.1139999999996</v>
      </c>
      <c r="H318" s="559">
        <f t="shared" si="312"/>
        <v>2717</v>
      </c>
      <c r="I318" s="559">
        <f t="shared" si="312"/>
        <v>1177.6382200000003</v>
      </c>
      <c r="J318" s="559">
        <f t="shared" si="312"/>
        <v>43.343327935222682</v>
      </c>
      <c r="K318" s="13"/>
      <c r="L318" s="767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82" t="s">
        <v>86</v>
      </c>
      <c r="C319" s="353">
        <f t="shared" ref="C319:F319" si="315">C303</f>
        <v>400</v>
      </c>
      <c r="D319" s="353">
        <f t="shared" si="315"/>
        <v>200</v>
      </c>
      <c r="E319" s="353">
        <f t="shared" si="315"/>
        <v>362</v>
      </c>
      <c r="F319" s="353">
        <f t="shared" si="315"/>
        <v>181</v>
      </c>
      <c r="G319" s="559">
        <f t="shared" si="299"/>
        <v>1600.34</v>
      </c>
      <c r="H319" s="559">
        <f t="shared" si="312"/>
        <v>800</v>
      </c>
      <c r="I319" s="559">
        <f t="shared" si="312"/>
        <v>1485.0859399999999</v>
      </c>
      <c r="J319" s="559">
        <f t="shared" si="312"/>
        <v>185.63574249999999</v>
      </c>
      <c r="K319" s="13"/>
      <c r="L319" s="767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82" t="s">
        <v>87</v>
      </c>
      <c r="C320" s="353">
        <f t="shared" ref="C320:F320" si="316">C304</f>
        <v>1050</v>
      </c>
      <c r="D320" s="353">
        <f t="shared" si="316"/>
        <v>525</v>
      </c>
      <c r="E320" s="353">
        <f t="shared" si="316"/>
        <v>1141</v>
      </c>
      <c r="F320" s="353">
        <f t="shared" si="316"/>
        <v>217.33333333333334</v>
      </c>
      <c r="G320" s="559">
        <f t="shared" si="299"/>
        <v>798.72450000000003</v>
      </c>
      <c r="H320" s="559">
        <f t="shared" si="312"/>
        <v>399</v>
      </c>
      <c r="I320" s="559">
        <f t="shared" si="312"/>
        <v>867.94729000000007</v>
      </c>
      <c r="J320" s="559">
        <f t="shared" si="312"/>
        <v>217.53064912280701</v>
      </c>
      <c r="K320" s="13"/>
      <c r="L320" s="767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30" x14ac:dyDescent="0.25">
      <c r="A321" s="18"/>
      <c r="B321" s="282" t="s">
        <v>133</v>
      </c>
      <c r="C321" s="353">
        <f t="shared" ref="C321:J321" si="317">C305</f>
        <v>24900</v>
      </c>
      <c r="D321" s="353">
        <f t="shared" si="317"/>
        <v>12450</v>
      </c>
      <c r="E321" s="353">
        <f t="shared" si="317"/>
        <v>9484</v>
      </c>
      <c r="F321" s="353">
        <f t="shared" si="317"/>
        <v>76.176706827309232</v>
      </c>
      <c r="G321" s="559">
        <f t="shared" si="317"/>
        <v>19209.353999999999</v>
      </c>
      <c r="H321" s="559">
        <f t="shared" si="317"/>
        <v>9605</v>
      </c>
      <c r="I321" s="559">
        <f t="shared" si="317"/>
        <v>7267.1531999999997</v>
      </c>
      <c r="J321" s="559">
        <f t="shared" si="317"/>
        <v>75.660106194690258</v>
      </c>
      <c r="K321" s="13"/>
      <c r="L321" s="767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/>
      <c r="B322" s="282" t="s">
        <v>134</v>
      </c>
      <c r="C322" s="353">
        <f t="shared" ref="C322:J322" si="318">C306</f>
        <v>2200</v>
      </c>
      <c r="D322" s="353">
        <f t="shared" si="318"/>
        <v>1100</v>
      </c>
      <c r="E322" s="353">
        <f t="shared" si="318"/>
        <v>1152</v>
      </c>
      <c r="F322" s="353">
        <f t="shared" si="318"/>
        <v>104.72727272727273</v>
      </c>
      <c r="G322" s="559">
        <f t="shared" si="318"/>
        <v>0</v>
      </c>
      <c r="H322" s="559">
        <f t="shared" si="318"/>
        <v>0</v>
      </c>
      <c r="I322" s="559">
        <f t="shared" si="318"/>
        <v>855.54913999999997</v>
      </c>
      <c r="J322" s="559">
        <f t="shared" si="318"/>
        <v>0</v>
      </c>
      <c r="K322" s="13"/>
      <c r="L322" s="767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x14ac:dyDescent="0.25">
      <c r="A323" s="18"/>
      <c r="B323" s="282" t="s">
        <v>135</v>
      </c>
      <c r="C323" s="353">
        <f t="shared" ref="C323:J323" si="319">C307</f>
        <v>750</v>
      </c>
      <c r="D323" s="353">
        <f t="shared" si="319"/>
        <v>300</v>
      </c>
      <c r="E323" s="353">
        <f t="shared" si="319"/>
        <v>421</v>
      </c>
      <c r="F323" s="353">
        <f t="shared" si="319"/>
        <v>140.33333333333334</v>
      </c>
      <c r="G323" s="559">
        <f t="shared" si="319"/>
        <v>0</v>
      </c>
      <c r="H323" s="559">
        <f t="shared" si="319"/>
        <v>0</v>
      </c>
      <c r="I323" s="559">
        <f t="shared" si="319"/>
        <v>324.78466000000003</v>
      </c>
      <c r="J323" s="559">
        <f t="shared" si="319"/>
        <v>0</v>
      </c>
      <c r="K323" s="13"/>
      <c r="L323" s="767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x14ac:dyDescent="0.25">
      <c r="A324" s="18">
        <v>1</v>
      </c>
      <c r="B324" s="283" t="s">
        <v>4</v>
      </c>
      <c r="C324" s="354">
        <f t="shared" ref="C324:F324" si="320">C308</f>
        <v>0</v>
      </c>
      <c r="D324" s="354">
        <f t="shared" si="320"/>
        <v>0</v>
      </c>
      <c r="E324" s="354">
        <f t="shared" si="320"/>
        <v>0</v>
      </c>
      <c r="F324" s="354">
        <f t="shared" si="320"/>
        <v>0</v>
      </c>
      <c r="G324" s="560">
        <f t="shared" ref="G324:J324" si="321">G308</f>
        <v>63112.190040444446</v>
      </c>
      <c r="H324" s="560">
        <f t="shared" si="321"/>
        <v>31555</v>
      </c>
      <c r="I324" s="560">
        <f t="shared" si="321"/>
        <v>24020.46716</v>
      </c>
      <c r="J324" s="560">
        <f t="shared" si="321"/>
        <v>76.12253893202346</v>
      </c>
    </row>
    <row r="325" spans="1:249" ht="15.75" thickBot="1" x14ac:dyDescent="0.3">
      <c r="A325" s="18">
        <v>1</v>
      </c>
      <c r="B325" s="87" t="s">
        <v>9</v>
      </c>
      <c r="C325" s="5"/>
      <c r="D325" s="5"/>
      <c r="E325" s="175"/>
      <c r="F325" s="5"/>
      <c r="G325" s="548"/>
      <c r="H325" s="548"/>
      <c r="I325" s="549"/>
      <c r="J325" s="548"/>
    </row>
    <row r="326" spans="1:249" ht="29.25" x14ac:dyDescent="0.25">
      <c r="A326" s="18">
        <v>1</v>
      </c>
      <c r="B326" s="224" t="s">
        <v>81</v>
      </c>
      <c r="C326" s="146"/>
      <c r="D326" s="146"/>
      <c r="E326" s="146"/>
      <c r="F326" s="146"/>
      <c r="G326" s="549"/>
      <c r="H326" s="549"/>
      <c r="I326" s="549"/>
      <c r="J326" s="549"/>
    </row>
    <row r="327" spans="1:249" s="37" customFormat="1" ht="30" x14ac:dyDescent="0.25">
      <c r="A327" s="18">
        <v>1</v>
      </c>
      <c r="B327" s="74" t="s">
        <v>130</v>
      </c>
      <c r="C327" s="120">
        <f>SUM(C328:C331)</f>
        <v>6122</v>
      </c>
      <c r="D327" s="120">
        <f t="shared" ref="D327:E327" si="322">SUM(D328:D331)</f>
        <v>3062</v>
      </c>
      <c r="E327" s="120">
        <f t="shared" si="322"/>
        <v>3009</v>
      </c>
      <c r="F327" s="120">
        <f>E327/D327*100</f>
        <v>98.269105160026129</v>
      </c>
      <c r="G327" s="511">
        <f>SUM(G328:G331)</f>
        <v>15414.323578666666</v>
      </c>
      <c r="H327" s="511">
        <f t="shared" ref="H327:I327" si="323">SUM(H328:H331)</f>
        <v>7707</v>
      </c>
      <c r="I327" s="511">
        <f t="shared" si="323"/>
        <v>6484.5656599999993</v>
      </c>
      <c r="J327" s="511">
        <f>I327/H327*100</f>
        <v>84.13864876086673</v>
      </c>
      <c r="L327" s="112"/>
    </row>
    <row r="328" spans="1:249" s="37" customFormat="1" ht="30" x14ac:dyDescent="0.25">
      <c r="A328" s="18">
        <v>1</v>
      </c>
      <c r="B328" s="73" t="s">
        <v>83</v>
      </c>
      <c r="C328" s="120">
        <v>4530</v>
      </c>
      <c r="D328" s="113">
        <f t="shared" ref="D328:D337" si="324">ROUND(C328/12*$B$3,0)</f>
        <v>2265</v>
      </c>
      <c r="E328" s="120">
        <v>2147</v>
      </c>
      <c r="F328" s="120">
        <f>E328/D328*100</f>
        <v>94.790286975717436</v>
      </c>
      <c r="G328" s="511">
        <v>11115.778426666666</v>
      </c>
      <c r="H328" s="690">
        <f t="shared" ref="H328:H337" si="325">ROUND(G328/12*$B$3,0)</f>
        <v>5558</v>
      </c>
      <c r="I328" s="553">
        <v>3812.9784899999995</v>
      </c>
      <c r="J328" s="511">
        <f t="shared" ref="J328:J339" si="326">I328/H328*100</f>
        <v>68.603427311982728</v>
      </c>
      <c r="L328" s="112"/>
    </row>
    <row r="329" spans="1:249" s="37" customFormat="1" ht="38.1" customHeight="1" x14ac:dyDescent="0.25">
      <c r="A329" s="18">
        <v>1</v>
      </c>
      <c r="B329" s="73" t="s">
        <v>84</v>
      </c>
      <c r="C329" s="120">
        <v>1381</v>
      </c>
      <c r="D329" s="113">
        <f t="shared" si="324"/>
        <v>691</v>
      </c>
      <c r="E329" s="120">
        <v>684</v>
      </c>
      <c r="F329" s="120">
        <f>E329/D329*100</f>
        <v>98.98697539797395</v>
      </c>
      <c r="G329" s="511">
        <v>2978.3198399999997</v>
      </c>
      <c r="H329" s="690">
        <f t="shared" si="325"/>
        <v>1489</v>
      </c>
      <c r="I329" s="511">
        <v>1557.84295</v>
      </c>
      <c r="J329" s="511">
        <f t="shared" si="326"/>
        <v>104.62343519140363</v>
      </c>
      <c r="L329" s="112"/>
    </row>
    <row r="330" spans="1:249" s="37" customFormat="1" ht="49.5" customHeight="1" x14ac:dyDescent="0.25">
      <c r="A330" s="18">
        <v>1</v>
      </c>
      <c r="B330" s="73" t="s">
        <v>124</v>
      </c>
      <c r="C330" s="120">
        <v>81</v>
      </c>
      <c r="D330" s="113">
        <f t="shared" si="324"/>
        <v>41</v>
      </c>
      <c r="E330" s="120">
        <v>67</v>
      </c>
      <c r="F330" s="120">
        <f>E330/D330*100</f>
        <v>163.41463414634146</v>
      </c>
      <c r="G330" s="511">
        <v>506.81635199999999</v>
      </c>
      <c r="H330" s="690">
        <f t="shared" si="325"/>
        <v>253</v>
      </c>
      <c r="I330" s="511">
        <v>419.21832999999998</v>
      </c>
      <c r="J330" s="511">
        <f t="shared" si="326"/>
        <v>165.69894466403161</v>
      </c>
      <c r="L330" s="112"/>
    </row>
    <row r="331" spans="1:249" s="37" customFormat="1" ht="30" x14ac:dyDescent="0.25">
      <c r="A331" s="18">
        <v>1</v>
      </c>
      <c r="B331" s="73" t="s">
        <v>125</v>
      </c>
      <c r="C331" s="120">
        <v>130</v>
      </c>
      <c r="D331" s="113">
        <f t="shared" si="324"/>
        <v>65</v>
      </c>
      <c r="E331" s="120">
        <v>111</v>
      </c>
      <c r="F331" s="120">
        <f t="shared" ref="F331:F333" si="327">E331/D331*100</f>
        <v>170.76923076923077</v>
      </c>
      <c r="G331" s="511">
        <v>813.40896000000009</v>
      </c>
      <c r="H331" s="690">
        <f t="shared" si="325"/>
        <v>407</v>
      </c>
      <c r="I331" s="511">
        <v>694.52589</v>
      </c>
      <c r="J331" s="511">
        <f t="shared" si="326"/>
        <v>170.64518181818181</v>
      </c>
      <c r="L331" s="112"/>
    </row>
    <row r="332" spans="1:249" s="37" customFormat="1" ht="30" x14ac:dyDescent="0.25">
      <c r="A332" s="18">
        <v>1</v>
      </c>
      <c r="B332" s="74" t="s">
        <v>122</v>
      </c>
      <c r="C332" s="120">
        <f>SUM(C333:C337)</f>
        <v>15376</v>
      </c>
      <c r="D332" s="120">
        <f t="shared" ref="D332:I332" si="328">SUM(D333:D337)</f>
        <v>7688</v>
      </c>
      <c r="E332" s="120">
        <f t="shared" si="328"/>
        <v>3588</v>
      </c>
      <c r="F332" s="120">
        <f t="shared" si="327"/>
        <v>46.670135275754419</v>
      </c>
      <c r="G332" s="504">
        <f>SUM(G333:G337)</f>
        <v>29911.455459999997</v>
      </c>
      <c r="H332" s="504">
        <f t="shared" si="328"/>
        <v>14955</v>
      </c>
      <c r="I332" s="504">
        <f t="shared" si="328"/>
        <v>9327.6152199999997</v>
      </c>
      <c r="J332" s="511">
        <f t="shared" si="326"/>
        <v>62.371215112002673</v>
      </c>
      <c r="L332" s="112"/>
    </row>
    <row r="333" spans="1:249" s="37" customFormat="1" ht="30" x14ac:dyDescent="0.25">
      <c r="A333" s="18">
        <v>1</v>
      </c>
      <c r="B333" s="73" t="s">
        <v>118</v>
      </c>
      <c r="C333" s="120">
        <v>4044</v>
      </c>
      <c r="D333" s="113">
        <f t="shared" si="324"/>
        <v>2022</v>
      </c>
      <c r="E333" s="120">
        <v>538</v>
      </c>
      <c r="F333" s="120">
        <f t="shared" si="327"/>
        <v>26.607319485657765</v>
      </c>
      <c r="G333" s="511">
        <v>7092.6502799999989</v>
      </c>
      <c r="H333" s="690">
        <f t="shared" si="325"/>
        <v>3546</v>
      </c>
      <c r="I333" s="511">
        <v>959.94917999999996</v>
      </c>
      <c r="J333" s="511">
        <f t="shared" si="326"/>
        <v>27.071324873096447</v>
      </c>
      <c r="L333" s="112"/>
    </row>
    <row r="334" spans="1:249" s="37" customFormat="1" ht="64.5" customHeight="1" x14ac:dyDescent="0.25">
      <c r="A334" s="18">
        <v>1</v>
      </c>
      <c r="B334" s="73" t="s">
        <v>129</v>
      </c>
      <c r="C334" s="120">
        <v>6050</v>
      </c>
      <c r="D334" s="113">
        <f t="shared" si="324"/>
        <v>3025</v>
      </c>
      <c r="E334" s="120">
        <v>2567</v>
      </c>
      <c r="F334" s="120">
        <f t="shared" ref="F334:F337" si="329">E334/D334*100</f>
        <v>84.859504132231393</v>
      </c>
      <c r="G334" s="511">
        <v>16201.355</v>
      </c>
      <c r="H334" s="690">
        <f t="shared" si="325"/>
        <v>8101</v>
      </c>
      <c r="I334" s="511">
        <v>7301.7923499999997</v>
      </c>
      <c r="J334" s="511">
        <f t="shared" si="326"/>
        <v>90.134456857178122</v>
      </c>
      <c r="L334" s="112"/>
    </row>
    <row r="335" spans="1:249" s="37" customFormat="1" ht="45" x14ac:dyDescent="0.25">
      <c r="A335" s="18">
        <v>1</v>
      </c>
      <c r="B335" s="73" t="s">
        <v>119</v>
      </c>
      <c r="C335" s="120">
        <v>4560</v>
      </c>
      <c r="D335" s="113">
        <f t="shared" si="324"/>
        <v>2280</v>
      </c>
      <c r="E335" s="120">
        <v>195</v>
      </c>
      <c r="F335" s="120">
        <f t="shared" si="329"/>
        <v>8.5526315789473681</v>
      </c>
      <c r="G335" s="511">
        <v>4610.16</v>
      </c>
      <c r="H335" s="690">
        <f t="shared" si="325"/>
        <v>2305</v>
      </c>
      <c r="I335" s="511">
        <v>181.94747999999998</v>
      </c>
      <c r="J335" s="511">
        <f t="shared" si="326"/>
        <v>7.8935999999999993</v>
      </c>
      <c r="L335" s="112"/>
    </row>
    <row r="336" spans="1:249" s="37" customFormat="1" ht="30" x14ac:dyDescent="0.25">
      <c r="A336" s="18">
        <v>1</v>
      </c>
      <c r="B336" s="73" t="s">
        <v>86</v>
      </c>
      <c r="C336" s="120">
        <v>450</v>
      </c>
      <c r="D336" s="113">
        <f t="shared" si="324"/>
        <v>225</v>
      </c>
      <c r="E336" s="120">
        <v>186</v>
      </c>
      <c r="F336" s="120">
        <f t="shared" si="329"/>
        <v>82.666666666666671</v>
      </c>
      <c r="G336" s="511">
        <v>1800.3824999999999</v>
      </c>
      <c r="H336" s="690">
        <f t="shared" si="325"/>
        <v>900</v>
      </c>
      <c r="I336" s="511">
        <v>806.3358300000001</v>
      </c>
      <c r="J336" s="511">
        <f t="shared" si="326"/>
        <v>89.592870000000019</v>
      </c>
      <c r="L336" s="112"/>
    </row>
    <row r="337" spans="1:249" s="37" customFormat="1" ht="38.1" customHeight="1" x14ac:dyDescent="0.25">
      <c r="A337" s="18">
        <v>1</v>
      </c>
      <c r="B337" s="73" t="s">
        <v>87</v>
      </c>
      <c r="C337" s="120">
        <v>272</v>
      </c>
      <c r="D337" s="113">
        <f t="shared" si="324"/>
        <v>136</v>
      </c>
      <c r="E337" s="120">
        <v>102</v>
      </c>
      <c r="F337" s="120">
        <f t="shared" si="329"/>
        <v>75</v>
      </c>
      <c r="G337" s="511">
        <v>206.90768000000003</v>
      </c>
      <c r="H337" s="690">
        <f t="shared" si="325"/>
        <v>103</v>
      </c>
      <c r="I337" s="511">
        <v>77.590379999999996</v>
      </c>
      <c r="J337" s="511">
        <f t="shared" si="326"/>
        <v>75.330466019417472</v>
      </c>
      <c r="L337" s="112"/>
    </row>
    <row r="338" spans="1:249" s="37" customFormat="1" ht="38.1" customHeight="1" x14ac:dyDescent="0.25">
      <c r="A338" s="18"/>
      <c r="B338" s="711" t="s">
        <v>133</v>
      </c>
      <c r="C338" s="120">
        <v>13899</v>
      </c>
      <c r="D338" s="113">
        <f t="shared" ref="D338" si="330">ROUND(C338/12*$B$3,0)</f>
        <v>6950</v>
      </c>
      <c r="E338" s="120">
        <v>2532</v>
      </c>
      <c r="F338" s="120">
        <f t="shared" ref="F338" si="331">E338/D338*100</f>
        <v>36.431654676258994</v>
      </c>
      <c r="G338" s="511">
        <v>10722.52254</v>
      </c>
      <c r="H338" s="690">
        <f t="shared" ref="H338" si="332">ROUND(G338/12*$B$3,0)</f>
        <v>5361</v>
      </c>
      <c r="I338" s="511">
        <v>1948.09681</v>
      </c>
      <c r="J338" s="511">
        <f t="shared" ref="J338" si="333">I338/H338*100</f>
        <v>36.338310203320276</v>
      </c>
      <c r="L338" s="112"/>
    </row>
    <row r="339" spans="1:249" s="37" customFormat="1" ht="25.5" customHeight="1" thickBot="1" x14ac:dyDescent="0.3">
      <c r="A339" s="18">
        <v>1</v>
      </c>
      <c r="B339" s="39" t="s">
        <v>3</v>
      </c>
      <c r="C339" s="24"/>
      <c r="D339" s="24"/>
      <c r="E339" s="24"/>
      <c r="F339" s="24"/>
      <c r="G339" s="515">
        <f>G332+G327+G338</f>
        <v>56048.301578666658</v>
      </c>
      <c r="H339" s="515">
        <f t="shared" ref="H339:I339" si="334">H332+H327+H338</f>
        <v>28023</v>
      </c>
      <c r="I339" s="515">
        <f t="shared" si="334"/>
        <v>17760.277689999999</v>
      </c>
      <c r="J339" s="515">
        <f t="shared" si="326"/>
        <v>63.377503086750167</v>
      </c>
      <c r="L339" s="112"/>
    </row>
    <row r="340" spans="1:249" ht="15" customHeight="1" x14ac:dyDescent="0.25">
      <c r="A340" s="18">
        <v>1</v>
      </c>
      <c r="B340" s="284" t="s">
        <v>50</v>
      </c>
      <c r="C340" s="274"/>
      <c r="D340" s="274"/>
      <c r="E340" s="274"/>
      <c r="F340" s="274"/>
      <c r="G340" s="561"/>
      <c r="H340" s="561"/>
      <c r="I340" s="561"/>
      <c r="J340" s="561"/>
    </row>
    <row r="341" spans="1:249" s="10" customFormat="1" ht="30" x14ac:dyDescent="0.25">
      <c r="A341" s="18">
        <v>1</v>
      </c>
      <c r="B341" s="272" t="s">
        <v>130</v>
      </c>
      <c r="C341" s="355">
        <f t="shared" ref="C341:F341" si="335">C327</f>
        <v>6122</v>
      </c>
      <c r="D341" s="355">
        <f t="shared" si="335"/>
        <v>3062</v>
      </c>
      <c r="E341" s="355">
        <f t="shared" si="335"/>
        <v>3009</v>
      </c>
      <c r="F341" s="355">
        <f t="shared" si="335"/>
        <v>98.269105160026129</v>
      </c>
      <c r="G341" s="562">
        <f t="shared" ref="G341:G352" si="336">G327</f>
        <v>15414.323578666666</v>
      </c>
      <c r="H341" s="562">
        <f t="shared" ref="H341:J341" si="337">H327</f>
        <v>7707</v>
      </c>
      <c r="I341" s="562">
        <f t="shared" si="337"/>
        <v>6484.5656599999993</v>
      </c>
      <c r="J341" s="562">
        <f t="shared" si="337"/>
        <v>84.13864876086673</v>
      </c>
      <c r="K341" s="13"/>
      <c r="L341" s="767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30" x14ac:dyDescent="0.25">
      <c r="A342" s="18">
        <v>1</v>
      </c>
      <c r="B342" s="138" t="s">
        <v>83</v>
      </c>
      <c r="C342" s="355">
        <f t="shared" ref="C342:F342" si="338">C328</f>
        <v>4530</v>
      </c>
      <c r="D342" s="355">
        <f t="shared" si="338"/>
        <v>2265</v>
      </c>
      <c r="E342" s="355">
        <f t="shared" si="338"/>
        <v>2147</v>
      </c>
      <c r="F342" s="355">
        <f t="shared" si="338"/>
        <v>94.790286975717436</v>
      </c>
      <c r="G342" s="562">
        <f t="shared" si="336"/>
        <v>11115.778426666666</v>
      </c>
      <c r="H342" s="562">
        <f t="shared" ref="H342:J342" si="339">H328</f>
        <v>5558</v>
      </c>
      <c r="I342" s="562">
        <f t="shared" si="339"/>
        <v>3812.9784899999995</v>
      </c>
      <c r="J342" s="562">
        <f t="shared" si="339"/>
        <v>68.603427311982728</v>
      </c>
      <c r="K342" s="13"/>
      <c r="L342" s="767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" x14ac:dyDescent="0.25">
      <c r="A343" s="18">
        <v>1</v>
      </c>
      <c r="B343" s="138" t="s">
        <v>84</v>
      </c>
      <c r="C343" s="355">
        <f t="shared" ref="C343:F343" si="340">C329</f>
        <v>1381</v>
      </c>
      <c r="D343" s="355">
        <f t="shared" si="340"/>
        <v>691</v>
      </c>
      <c r="E343" s="355">
        <f t="shared" si="340"/>
        <v>684</v>
      </c>
      <c r="F343" s="355">
        <f t="shared" si="340"/>
        <v>98.98697539797395</v>
      </c>
      <c r="G343" s="562">
        <f t="shared" si="336"/>
        <v>2978.3198399999997</v>
      </c>
      <c r="H343" s="562">
        <f t="shared" ref="H343:J343" si="341">H329</f>
        <v>1489</v>
      </c>
      <c r="I343" s="562">
        <f t="shared" si="341"/>
        <v>1557.84295</v>
      </c>
      <c r="J343" s="562">
        <f t="shared" si="341"/>
        <v>104.62343519140363</v>
      </c>
      <c r="K343" s="13"/>
      <c r="L343" s="767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s="10" customFormat="1" ht="45" x14ac:dyDescent="0.25">
      <c r="A344" s="18">
        <v>1</v>
      </c>
      <c r="B344" s="138" t="s">
        <v>124</v>
      </c>
      <c r="C344" s="355">
        <f t="shared" ref="C344:F344" si="342">C330</f>
        <v>81</v>
      </c>
      <c r="D344" s="355">
        <f t="shared" si="342"/>
        <v>41</v>
      </c>
      <c r="E344" s="355">
        <f t="shared" si="342"/>
        <v>67</v>
      </c>
      <c r="F344" s="355">
        <f t="shared" si="342"/>
        <v>163.41463414634146</v>
      </c>
      <c r="G344" s="562">
        <f t="shared" si="336"/>
        <v>506.81635199999999</v>
      </c>
      <c r="H344" s="562">
        <f t="shared" ref="H344:J344" si="343">H330</f>
        <v>253</v>
      </c>
      <c r="I344" s="562">
        <f t="shared" si="343"/>
        <v>419.21832999999998</v>
      </c>
      <c r="J344" s="562">
        <f t="shared" si="343"/>
        <v>165.69894466403161</v>
      </c>
      <c r="K344" s="13"/>
      <c r="L344" s="767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  <c r="EQ344" s="13"/>
      <c r="ER344" s="13"/>
      <c r="ES344" s="13"/>
      <c r="ET344" s="13"/>
      <c r="EU344" s="13"/>
      <c r="EV344" s="13"/>
      <c r="EW344" s="13"/>
      <c r="EX344" s="13"/>
      <c r="EY344" s="13"/>
      <c r="EZ344" s="13"/>
      <c r="FA344" s="13"/>
      <c r="FB344" s="13"/>
      <c r="FC344" s="13"/>
      <c r="FD344" s="13"/>
      <c r="FE344" s="13"/>
      <c r="FF344" s="13"/>
      <c r="FG344" s="13"/>
      <c r="FH344" s="13"/>
      <c r="FI344" s="13"/>
      <c r="FJ344" s="13"/>
      <c r="FK344" s="13"/>
      <c r="FL344" s="13"/>
      <c r="FM344" s="13"/>
      <c r="FN344" s="13"/>
      <c r="FO344" s="13"/>
      <c r="FP344" s="13"/>
      <c r="FQ344" s="13"/>
      <c r="FR344" s="13"/>
      <c r="FS344" s="13"/>
      <c r="FT344" s="13"/>
      <c r="FU344" s="13"/>
      <c r="FV344" s="13"/>
      <c r="FW344" s="13"/>
      <c r="FX344" s="13"/>
      <c r="FY344" s="13"/>
      <c r="FZ344" s="13"/>
      <c r="GA344" s="13"/>
      <c r="GB344" s="13"/>
      <c r="GC344" s="13"/>
      <c r="GD344" s="13"/>
      <c r="GE344" s="13"/>
      <c r="GF344" s="13"/>
      <c r="GG344" s="13"/>
      <c r="GH344" s="13"/>
      <c r="GI344" s="13"/>
      <c r="GJ344" s="13"/>
      <c r="GK344" s="13"/>
      <c r="GL344" s="13"/>
      <c r="GM344" s="13"/>
      <c r="GN344" s="13"/>
      <c r="GO344" s="13"/>
      <c r="GP344" s="13"/>
      <c r="GQ344" s="13"/>
      <c r="GR344" s="13"/>
      <c r="GS344" s="13"/>
      <c r="GT344" s="13"/>
      <c r="GU344" s="13"/>
      <c r="GV344" s="13"/>
      <c r="GW344" s="13"/>
      <c r="GX344" s="13"/>
      <c r="GY344" s="13"/>
      <c r="GZ344" s="13"/>
      <c r="HA344" s="13"/>
      <c r="HB344" s="13"/>
      <c r="HC344" s="13"/>
      <c r="HD344" s="13"/>
      <c r="HE344" s="13"/>
      <c r="HF344" s="13"/>
      <c r="HG344" s="13"/>
      <c r="HH344" s="13"/>
      <c r="HI344" s="13"/>
      <c r="HJ344" s="13"/>
      <c r="HK344" s="13"/>
      <c r="HL344" s="13"/>
      <c r="HM344" s="13"/>
      <c r="HN344" s="13"/>
      <c r="HO344" s="13"/>
      <c r="HP344" s="13"/>
      <c r="HQ344" s="13"/>
      <c r="HR344" s="13"/>
      <c r="HS344" s="13"/>
      <c r="HT344" s="13"/>
      <c r="HU344" s="13"/>
      <c r="HV344" s="13"/>
      <c r="HW344" s="13"/>
      <c r="HX344" s="13"/>
      <c r="HY344" s="13"/>
      <c r="HZ344" s="13"/>
      <c r="IA344" s="13"/>
      <c r="IB344" s="13"/>
      <c r="IC344" s="13"/>
      <c r="ID344" s="13"/>
      <c r="IE344" s="13"/>
      <c r="IF344" s="13"/>
      <c r="IG344" s="13"/>
      <c r="IH344" s="13"/>
      <c r="II344" s="13"/>
      <c r="IJ344" s="13"/>
      <c r="IK344" s="13"/>
      <c r="IL344" s="13"/>
      <c r="IM344" s="13"/>
      <c r="IN344" s="13"/>
      <c r="IO344" s="13"/>
    </row>
    <row r="345" spans="1:249" s="10" customFormat="1" ht="30" x14ac:dyDescent="0.25">
      <c r="A345" s="18">
        <v>1</v>
      </c>
      <c r="B345" s="138" t="s">
        <v>125</v>
      </c>
      <c r="C345" s="355">
        <f t="shared" ref="C345:F345" si="344">C331</f>
        <v>130</v>
      </c>
      <c r="D345" s="355">
        <f t="shared" si="344"/>
        <v>65</v>
      </c>
      <c r="E345" s="355">
        <f t="shared" si="344"/>
        <v>111</v>
      </c>
      <c r="F345" s="355">
        <f t="shared" si="344"/>
        <v>170.76923076923077</v>
      </c>
      <c r="G345" s="562">
        <f t="shared" si="336"/>
        <v>813.40896000000009</v>
      </c>
      <c r="H345" s="562">
        <f t="shared" ref="H345:J345" si="345">H331</f>
        <v>407</v>
      </c>
      <c r="I345" s="562">
        <f t="shared" si="345"/>
        <v>694.52589</v>
      </c>
      <c r="J345" s="562">
        <f t="shared" si="345"/>
        <v>170.64518181818181</v>
      </c>
      <c r="K345" s="13"/>
      <c r="L345" s="767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72" t="s">
        <v>122</v>
      </c>
      <c r="C346" s="355">
        <f t="shared" ref="C346:F346" si="346">C332</f>
        <v>15376</v>
      </c>
      <c r="D346" s="355">
        <f t="shared" si="346"/>
        <v>7688</v>
      </c>
      <c r="E346" s="355">
        <f t="shared" si="346"/>
        <v>3588</v>
      </c>
      <c r="F346" s="355">
        <f t="shared" si="346"/>
        <v>46.670135275754419</v>
      </c>
      <c r="G346" s="562">
        <f t="shared" si="336"/>
        <v>29911.455459999997</v>
      </c>
      <c r="H346" s="562">
        <f t="shared" ref="H346:J346" si="347">H332</f>
        <v>14955</v>
      </c>
      <c r="I346" s="562">
        <f t="shared" si="347"/>
        <v>9327.6152199999997</v>
      </c>
      <c r="J346" s="562">
        <f t="shared" si="347"/>
        <v>62.371215112002673</v>
      </c>
      <c r="K346" s="13"/>
      <c r="L346" s="767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138" t="s">
        <v>118</v>
      </c>
      <c r="C347" s="355">
        <f t="shared" ref="C347:F347" si="348">C333</f>
        <v>4044</v>
      </c>
      <c r="D347" s="355">
        <f t="shared" si="348"/>
        <v>2022</v>
      </c>
      <c r="E347" s="355">
        <f t="shared" si="348"/>
        <v>538</v>
      </c>
      <c r="F347" s="355">
        <f t="shared" si="348"/>
        <v>26.607319485657765</v>
      </c>
      <c r="G347" s="562">
        <f t="shared" si="336"/>
        <v>7092.6502799999989</v>
      </c>
      <c r="H347" s="562">
        <f t="shared" ref="H347:J352" si="349">H333</f>
        <v>3546</v>
      </c>
      <c r="I347" s="562">
        <f t="shared" si="349"/>
        <v>959.94917999999996</v>
      </c>
      <c r="J347" s="562">
        <f t="shared" si="349"/>
        <v>27.071324873096447</v>
      </c>
      <c r="K347" s="13"/>
      <c r="L347" s="767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62.25" customHeight="1" x14ac:dyDescent="0.25">
      <c r="A348" s="18">
        <v>1</v>
      </c>
      <c r="B348" s="138" t="s">
        <v>85</v>
      </c>
      <c r="C348" s="355">
        <f t="shared" ref="C348:F348" si="350">C334</f>
        <v>6050</v>
      </c>
      <c r="D348" s="355">
        <f t="shared" si="350"/>
        <v>3025</v>
      </c>
      <c r="E348" s="355">
        <f t="shared" si="350"/>
        <v>2567</v>
      </c>
      <c r="F348" s="355">
        <f t="shared" si="350"/>
        <v>84.859504132231393</v>
      </c>
      <c r="G348" s="562">
        <f t="shared" si="336"/>
        <v>16201.355</v>
      </c>
      <c r="H348" s="562">
        <f t="shared" si="349"/>
        <v>8101</v>
      </c>
      <c r="I348" s="562">
        <f t="shared" si="349"/>
        <v>7301.7923499999997</v>
      </c>
      <c r="J348" s="562">
        <f t="shared" si="349"/>
        <v>90.134456857178122</v>
      </c>
      <c r="K348" s="13"/>
      <c r="L348" s="767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45" x14ac:dyDescent="0.25">
      <c r="A349" s="18">
        <v>1</v>
      </c>
      <c r="B349" s="138" t="s">
        <v>119</v>
      </c>
      <c r="C349" s="355">
        <f t="shared" ref="C349:F349" si="351">C335</f>
        <v>4560</v>
      </c>
      <c r="D349" s="355">
        <f t="shared" si="351"/>
        <v>2280</v>
      </c>
      <c r="E349" s="355">
        <f t="shared" si="351"/>
        <v>195</v>
      </c>
      <c r="F349" s="355">
        <f t="shared" si="351"/>
        <v>8.5526315789473681</v>
      </c>
      <c r="G349" s="562">
        <f t="shared" si="336"/>
        <v>4610.16</v>
      </c>
      <c r="H349" s="562">
        <f t="shared" si="349"/>
        <v>2305</v>
      </c>
      <c r="I349" s="562">
        <f t="shared" si="349"/>
        <v>181.94747999999998</v>
      </c>
      <c r="J349" s="562">
        <f t="shared" si="349"/>
        <v>7.8935999999999993</v>
      </c>
      <c r="K349" s="13"/>
      <c r="L349" s="767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8.1" customHeight="1" x14ac:dyDescent="0.25">
      <c r="A350" s="18">
        <v>1</v>
      </c>
      <c r="B350" s="138" t="s">
        <v>86</v>
      </c>
      <c r="C350" s="355">
        <f t="shared" ref="C350:F350" si="352">C336</f>
        <v>450</v>
      </c>
      <c r="D350" s="355">
        <f t="shared" si="352"/>
        <v>225</v>
      </c>
      <c r="E350" s="355">
        <f t="shared" si="352"/>
        <v>186</v>
      </c>
      <c r="F350" s="355">
        <f t="shared" si="352"/>
        <v>82.666666666666671</v>
      </c>
      <c r="G350" s="562">
        <f t="shared" si="336"/>
        <v>1800.3824999999999</v>
      </c>
      <c r="H350" s="562">
        <f t="shared" si="349"/>
        <v>900</v>
      </c>
      <c r="I350" s="562">
        <f t="shared" si="349"/>
        <v>806.3358300000001</v>
      </c>
      <c r="J350" s="562">
        <f t="shared" si="349"/>
        <v>89.592870000000019</v>
      </c>
      <c r="K350" s="13"/>
      <c r="L350" s="767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8.1" customHeight="1" x14ac:dyDescent="0.25">
      <c r="A351" s="18">
        <v>1</v>
      </c>
      <c r="B351" s="138" t="s">
        <v>87</v>
      </c>
      <c r="C351" s="355">
        <f t="shared" ref="C351:F352" si="353">C337</f>
        <v>272</v>
      </c>
      <c r="D351" s="355">
        <f t="shared" si="353"/>
        <v>136</v>
      </c>
      <c r="E351" s="355">
        <f t="shared" si="353"/>
        <v>102</v>
      </c>
      <c r="F351" s="355">
        <f t="shared" si="353"/>
        <v>75</v>
      </c>
      <c r="G351" s="562">
        <f t="shared" si="336"/>
        <v>206.90768000000003</v>
      </c>
      <c r="H351" s="562">
        <f t="shared" si="349"/>
        <v>103</v>
      </c>
      <c r="I351" s="562">
        <f t="shared" si="349"/>
        <v>77.590379999999996</v>
      </c>
      <c r="J351" s="562">
        <f t="shared" si="349"/>
        <v>75.330466019417472</v>
      </c>
      <c r="K351" s="13"/>
      <c r="L351" s="767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38.1" customHeight="1" x14ac:dyDescent="0.25">
      <c r="A352" s="18"/>
      <c r="B352" s="138" t="s">
        <v>133</v>
      </c>
      <c r="C352" s="355">
        <f t="shared" si="353"/>
        <v>13899</v>
      </c>
      <c r="D352" s="355">
        <f t="shared" si="353"/>
        <v>6950</v>
      </c>
      <c r="E352" s="355">
        <f t="shared" si="353"/>
        <v>2532</v>
      </c>
      <c r="F352" s="355">
        <f t="shared" si="353"/>
        <v>36.431654676258994</v>
      </c>
      <c r="G352" s="562">
        <f t="shared" si="336"/>
        <v>10722.52254</v>
      </c>
      <c r="H352" s="562">
        <f t="shared" si="349"/>
        <v>5361</v>
      </c>
      <c r="I352" s="562">
        <f t="shared" si="349"/>
        <v>1948.09681</v>
      </c>
      <c r="J352" s="562">
        <f t="shared" si="349"/>
        <v>36.338310203320276</v>
      </c>
      <c r="K352" s="13"/>
      <c r="L352" s="767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12" x14ac:dyDescent="0.25">
      <c r="A353" s="18">
        <v>1</v>
      </c>
      <c r="B353" s="139" t="s">
        <v>117</v>
      </c>
      <c r="C353" s="356">
        <f t="shared" ref="C353:F353" si="354">C339</f>
        <v>0</v>
      </c>
      <c r="D353" s="356">
        <f t="shared" si="354"/>
        <v>0</v>
      </c>
      <c r="E353" s="356">
        <f t="shared" si="354"/>
        <v>0</v>
      </c>
      <c r="F353" s="356">
        <f t="shared" si="354"/>
        <v>0</v>
      </c>
      <c r="G353" s="563">
        <f t="shared" ref="G353:J353" si="355">G339</f>
        <v>56048.301578666658</v>
      </c>
      <c r="H353" s="563">
        <f t="shared" si="355"/>
        <v>28023</v>
      </c>
      <c r="I353" s="563">
        <f t="shared" si="355"/>
        <v>17760.277689999999</v>
      </c>
      <c r="J353" s="563">
        <f t="shared" si="355"/>
        <v>63.377503086750167</v>
      </c>
    </row>
    <row r="354" spans="1:12" ht="15.75" thickBot="1" x14ac:dyDescent="0.3">
      <c r="A354" s="18">
        <v>1</v>
      </c>
      <c r="B354" s="87" t="s">
        <v>10</v>
      </c>
      <c r="C354" s="29"/>
      <c r="D354" s="29"/>
      <c r="E354" s="176"/>
      <c r="F354" s="29"/>
      <c r="G354" s="548"/>
      <c r="H354" s="548"/>
      <c r="I354" s="549"/>
      <c r="J354" s="548"/>
    </row>
    <row r="355" spans="1:12" ht="29.25" x14ac:dyDescent="0.25">
      <c r="A355" s="18">
        <v>1</v>
      </c>
      <c r="B355" s="224" t="s">
        <v>82</v>
      </c>
      <c r="C355" s="145"/>
      <c r="D355" s="145"/>
      <c r="E355" s="145"/>
      <c r="F355" s="145"/>
      <c r="G355" s="697"/>
      <c r="H355" s="697"/>
      <c r="I355" s="564"/>
      <c r="J355" s="697"/>
    </row>
    <row r="356" spans="1:12" s="37" customFormat="1" ht="30" x14ac:dyDescent="0.25">
      <c r="A356" s="18">
        <v>1</v>
      </c>
      <c r="B356" s="74" t="s">
        <v>130</v>
      </c>
      <c r="C356" s="120">
        <f>SUM(C357:C360)</f>
        <v>4143</v>
      </c>
      <c r="D356" s="120">
        <f t="shared" ref="D356:E356" si="356">SUM(D357:D360)</f>
        <v>2072</v>
      </c>
      <c r="E356" s="120">
        <f t="shared" si="356"/>
        <v>1989</v>
      </c>
      <c r="F356" s="120">
        <f>E356/D356*100</f>
        <v>95.994208494208493</v>
      </c>
      <c r="G356" s="511">
        <f>SUM(G357:G360)</f>
        <v>10540.718044444444</v>
      </c>
      <c r="H356" s="511">
        <f t="shared" ref="H356:I356" si="357">SUM(H357:H360)</f>
        <v>5271</v>
      </c>
      <c r="I356" s="511">
        <f t="shared" si="357"/>
        <v>5578.4295000000002</v>
      </c>
      <c r="J356" s="511">
        <f t="shared" ref="J356:J368" si="358">I356/H356*100</f>
        <v>105.83247011952193</v>
      </c>
      <c r="L356" s="112"/>
    </row>
    <row r="357" spans="1:12" s="37" customFormat="1" ht="30" x14ac:dyDescent="0.25">
      <c r="A357" s="18">
        <v>1</v>
      </c>
      <c r="B357" s="73" t="s">
        <v>83</v>
      </c>
      <c r="C357" s="120">
        <v>3044</v>
      </c>
      <c r="D357" s="113">
        <f t="shared" ref="D357:D366" si="359">ROUND(C357/12*$B$3,0)</f>
        <v>1522</v>
      </c>
      <c r="E357" s="120">
        <v>1391</v>
      </c>
      <c r="F357" s="120">
        <f>E357/D357*100</f>
        <v>91.392904073587388</v>
      </c>
      <c r="G357" s="511">
        <v>7469.4104924444446</v>
      </c>
      <c r="H357" s="690">
        <f t="shared" ref="H357" si="360">ROUND(G357/12*$B$3,0)</f>
        <v>3735</v>
      </c>
      <c r="I357" s="511">
        <v>3439.2515400000002</v>
      </c>
      <c r="J357" s="511">
        <f t="shared" si="358"/>
        <v>92.081701204819282</v>
      </c>
      <c r="L357" s="112"/>
    </row>
    <row r="358" spans="1:12" s="37" customFormat="1" ht="30" x14ac:dyDescent="0.25">
      <c r="A358" s="18">
        <v>1</v>
      </c>
      <c r="B358" s="73" t="s">
        <v>84</v>
      </c>
      <c r="C358" s="120">
        <v>928</v>
      </c>
      <c r="D358" s="113">
        <f t="shared" si="359"/>
        <v>464</v>
      </c>
      <c r="E358" s="120">
        <v>400</v>
      </c>
      <c r="F358" s="120">
        <f>E358/D358*100</f>
        <v>86.206896551724128</v>
      </c>
      <c r="G358" s="511">
        <v>2001.3619199999998</v>
      </c>
      <c r="H358" s="690">
        <f t="shared" ref="H358:H366" si="361">ROUND(G358/12*$B$3,0)</f>
        <v>1001</v>
      </c>
      <c r="I358" s="511">
        <v>900.29394000000002</v>
      </c>
      <c r="J358" s="511">
        <f t="shared" si="358"/>
        <v>89.939454545454538</v>
      </c>
      <c r="L358" s="112"/>
    </row>
    <row r="359" spans="1:12" s="37" customFormat="1" ht="45" x14ac:dyDescent="0.25">
      <c r="A359" s="18">
        <v>1</v>
      </c>
      <c r="B359" s="73" t="s">
        <v>124</v>
      </c>
      <c r="C359" s="120">
        <v>26</v>
      </c>
      <c r="D359" s="113">
        <f t="shared" si="359"/>
        <v>13</v>
      </c>
      <c r="E359" s="120">
        <v>32</v>
      </c>
      <c r="F359" s="120">
        <f>E359/D359*100</f>
        <v>246.15384615384616</v>
      </c>
      <c r="G359" s="511">
        <v>162.68179200000003</v>
      </c>
      <c r="H359" s="690">
        <f t="shared" si="361"/>
        <v>81</v>
      </c>
      <c r="I359" s="511">
        <v>200.22368</v>
      </c>
      <c r="J359" s="511">
        <f t="shared" si="358"/>
        <v>247.18972839506174</v>
      </c>
      <c r="L359" s="112"/>
    </row>
    <row r="360" spans="1:12" s="37" customFormat="1" ht="30" x14ac:dyDescent="0.25">
      <c r="A360" s="18">
        <v>1</v>
      </c>
      <c r="B360" s="73" t="s">
        <v>125</v>
      </c>
      <c r="C360" s="120">
        <v>145</v>
      </c>
      <c r="D360" s="113">
        <f t="shared" si="359"/>
        <v>73</v>
      </c>
      <c r="E360" s="120">
        <v>166</v>
      </c>
      <c r="F360" s="120">
        <f t="shared" ref="F360:F366" si="362">E360/D360*100</f>
        <v>227.39726027397262</v>
      </c>
      <c r="G360" s="511">
        <v>907.26384000000007</v>
      </c>
      <c r="H360" s="690">
        <f t="shared" si="361"/>
        <v>454</v>
      </c>
      <c r="I360" s="511">
        <v>1038.6603399999999</v>
      </c>
      <c r="J360" s="511">
        <f t="shared" si="358"/>
        <v>228.77981057268721</v>
      </c>
      <c r="L360" s="112"/>
    </row>
    <row r="361" spans="1:12" s="37" customFormat="1" ht="30" x14ac:dyDescent="0.25">
      <c r="A361" s="18">
        <v>1</v>
      </c>
      <c r="B361" s="74" t="s">
        <v>122</v>
      </c>
      <c r="C361" s="120">
        <f>SUM(C362:C366)</f>
        <v>10868</v>
      </c>
      <c r="D361" s="120">
        <f t="shared" ref="D361:I361" si="363">SUM(D362:D366)</f>
        <v>5434</v>
      </c>
      <c r="E361" s="120">
        <f t="shared" si="363"/>
        <v>2942</v>
      </c>
      <c r="F361" s="120">
        <f t="shared" si="362"/>
        <v>54.140596245859406</v>
      </c>
      <c r="G361" s="504">
        <f t="shared" si="363"/>
        <v>19256.557579999997</v>
      </c>
      <c r="H361" s="504">
        <f t="shared" si="363"/>
        <v>9629</v>
      </c>
      <c r="I361" s="504">
        <f t="shared" si="363"/>
        <v>5497.0546199999999</v>
      </c>
      <c r="J361" s="511">
        <f t="shared" si="358"/>
        <v>57.088530688545013</v>
      </c>
      <c r="L361" s="112"/>
    </row>
    <row r="362" spans="1:12" s="37" customFormat="1" ht="30" x14ac:dyDescent="0.25">
      <c r="A362" s="18">
        <v>1</v>
      </c>
      <c r="B362" s="73" t="s">
        <v>118</v>
      </c>
      <c r="C362" s="120">
        <v>3002</v>
      </c>
      <c r="D362" s="113">
        <f t="shared" si="359"/>
        <v>1501</v>
      </c>
      <c r="E362" s="120">
        <v>865</v>
      </c>
      <c r="F362" s="120">
        <f t="shared" si="362"/>
        <v>57.628247834776815</v>
      </c>
      <c r="G362" s="511">
        <v>5265.1177399999997</v>
      </c>
      <c r="H362" s="690">
        <f t="shared" si="361"/>
        <v>2633</v>
      </c>
      <c r="I362" s="511">
        <v>1500.7075199999999</v>
      </c>
      <c r="J362" s="511">
        <f t="shared" si="358"/>
        <v>56.996107861754652</v>
      </c>
      <c r="L362" s="112"/>
    </row>
    <row r="363" spans="1:12" s="37" customFormat="1" ht="60" x14ac:dyDescent="0.25">
      <c r="A363" s="18">
        <v>1</v>
      </c>
      <c r="B363" s="73" t="s">
        <v>129</v>
      </c>
      <c r="C363" s="120">
        <v>4050</v>
      </c>
      <c r="D363" s="113">
        <f t="shared" si="359"/>
        <v>2025</v>
      </c>
      <c r="E363" s="120">
        <v>1241</v>
      </c>
      <c r="F363" s="120">
        <f t="shared" si="362"/>
        <v>61.283950617283956</v>
      </c>
      <c r="G363" s="511">
        <v>9997.15</v>
      </c>
      <c r="H363" s="690">
        <f t="shared" si="361"/>
        <v>4999</v>
      </c>
      <c r="I363" s="511">
        <v>3159.2155600000001</v>
      </c>
      <c r="J363" s="511">
        <f t="shared" si="358"/>
        <v>63.196950590118028</v>
      </c>
      <c r="L363" s="112"/>
    </row>
    <row r="364" spans="1:12" s="37" customFormat="1" ht="45" x14ac:dyDescent="0.25">
      <c r="A364" s="18">
        <v>1</v>
      </c>
      <c r="B364" s="73" t="s">
        <v>119</v>
      </c>
      <c r="C364" s="120">
        <v>2160</v>
      </c>
      <c r="D364" s="113">
        <f t="shared" si="359"/>
        <v>1080</v>
      </c>
      <c r="E364" s="120">
        <v>817</v>
      </c>
      <c r="F364" s="120">
        <f t="shared" si="362"/>
        <v>75.648148148148152</v>
      </c>
      <c r="G364" s="511">
        <v>2183.7600000000002</v>
      </c>
      <c r="H364" s="690">
        <f t="shared" si="361"/>
        <v>1092</v>
      </c>
      <c r="I364" s="511">
        <v>773.2667899999999</v>
      </c>
      <c r="J364" s="511">
        <f t="shared" si="358"/>
        <v>70.811977106227104</v>
      </c>
      <c r="L364" s="112"/>
    </row>
    <row r="365" spans="1:12" s="37" customFormat="1" ht="30" x14ac:dyDescent="0.25">
      <c r="A365" s="18">
        <v>1</v>
      </c>
      <c r="B365" s="73" t="s">
        <v>86</v>
      </c>
      <c r="C365" s="120">
        <v>170</v>
      </c>
      <c r="D365" s="113">
        <f t="shared" si="359"/>
        <v>85</v>
      </c>
      <c r="E365" s="120">
        <v>11</v>
      </c>
      <c r="F365" s="120">
        <f t="shared" si="362"/>
        <v>12.941176470588237</v>
      </c>
      <c r="G365" s="511">
        <v>680.14449999999999</v>
      </c>
      <c r="H365" s="690">
        <f t="shared" si="361"/>
        <v>340</v>
      </c>
      <c r="I365" s="511">
        <v>57.779230000000005</v>
      </c>
      <c r="J365" s="511">
        <f t="shared" si="358"/>
        <v>16.993891176470591</v>
      </c>
      <c r="L365" s="112"/>
    </row>
    <row r="366" spans="1:12" s="37" customFormat="1" ht="30" x14ac:dyDescent="0.25">
      <c r="A366" s="18">
        <v>1</v>
      </c>
      <c r="B366" s="73" t="s">
        <v>87</v>
      </c>
      <c r="C366" s="120">
        <v>1486</v>
      </c>
      <c r="D366" s="113">
        <f t="shared" si="359"/>
        <v>743</v>
      </c>
      <c r="E366" s="120">
        <v>8</v>
      </c>
      <c r="F366" s="120">
        <f t="shared" si="362"/>
        <v>1.0767160161507403</v>
      </c>
      <c r="G366" s="511">
        <v>1130.38534</v>
      </c>
      <c r="H366" s="690">
        <f t="shared" si="361"/>
        <v>565</v>
      </c>
      <c r="I366" s="511">
        <v>6.0855200000000007</v>
      </c>
      <c r="J366" s="511">
        <f t="shared" si="358"/>
        <v>1.0770831858407082</v>
      </c>
      <c r="L366" s="112"/>
    </row>
    <row r="367" spans="1:12" s="37" customFormat="1" ht="30.75" thickBot="1" x14ac:dyDescent="0.3">
      <c r="A367" s="18"/>
      <c r="B367" s="711" t="s">
        <v>133</v>
      </c>
      <c r="C367" s="120">
        <v>12099</v>
      </c>
      <c r="D367" s="113">
        <f t="shared" ref="D367" si="364">ROUND(C367/12*$B$3,0)</f>
        <v>6050</v>
      </c>
      <c r="E367" s="120">
        <v>6516</v>
      </c>
      <c r="F367" s="122">
        <f t="shared" ref="F367" si="365">E367/D367*100</f>
        <v>107.70247933884298</v>
      </c>
      <c r="G367" s="511">
        <v>9333.8945399999993</v>
      </c>
      <c r="H367" s="690">
        <f t="shared" ref="H367" si="366">ROUND(G367/12*$B$3,0)</f>
        <v>4667</v>
      </c>
      <c r="I367" s="511">
        <v>5026.0785399999995</v>
      </c>
      <c r="J367" s="511">
        <f t="shared" ref="J367" si="367">I367/H367*100</f>
        <v>107.69399057210198</v>
      </c>
      <c r="L367" s="112"/>
    </row>
    <row r="368" spans="1:12" s="37" customFormat="1" ht="15.75" thickBot="1" x14ac:dyDescent="0.3">
      <c r="A368" s="18">
        <v>1</v>
      </c>
      <c r="B368" s="218" t="s">
        <v>3</v>
      </c>
      <c r="C368" s="24"/>
      <c r="D368" s="24"/>
      <c r="E368" s="24"/>
      <c r="F368" s="24"/>
      <c r="G368" s="515">
        <f>G361+G356+G367</f>
        <v>39131.17016444444</v>
      </c>
      <c r="H368" s="515">
        <f t="shared" ref="H368:I368" si="368">H361+H356+H367</f>
        <v>19567</v>
      </c>
      <c r="I368" s="515">
        <f t="shared" si="368"/>
        <v>16101.56266</v>
      </c>
      <c r="J368" s="515">
        <f t="shared" si="358"/>
        <v>82.289378341084472</v>
      </c>
      <c r="L368" s="112"/>
    </row>
    <row r="369" spans="1:249" x14ac:dyDescent="0.25">
      <c r="A369" s="18">
        <v>1</v>
      </c>
      <c r="B369" s="285" t="s">
        <v>48</v>
      </c>
      <c r="C369" s="286"/>
      <c r="D369" s="286"/>
      <c r="E369" s="286"/>
      <c r="F369" s="286"/>
      <c r="G369" s="565"/>
      <c r="H369" s="565"/>
      <c r="I369" s="565"/>
      <c r="J369" s="565"/>
    </row>
    <row r="370" spans="1:249" s="10" customFormat="1" ht="30" x14ac:dyDescent="0.25">
      <c r="A370" s="18">
        <v>1</v>
      </c>
      <c r="B370" s="248" t="s">
        <v>130</v>
      </c>
      <c r="C370" s="357">
        <f t="shared" ref="C370:F370" si="369">C356</f>
        <v>4143</v>
      </c>
      <c r="D370" s="357">
        <f t="shared" si="369"/>
        <v>2072</v>
      </c>
      <c r="E370" s="357">
        <f t="shared" si="369"/>
        <v>1989</v>
      </c>
      <c r="F370" s="357">
        <f t="shared" si="369"/>
        <v>95.994208494208493</v>
      </c>
      <c r="G370" s="566">
        <f t="shared" ref="G370:G380" si="370">G356</f>
        <v>10540.718044444444</v>
      </c>
      <c r="H370" s="566">
        <f t="shared" ref="H370:J370" si="371">H356</f>
        <v>5271</v>
      </c>
      <c r="I370" s="566">
        <f t="shared" si="371"/>
        <v>5578.4295000000002</v>
      </c>
      <c r="J370" s="566">
        <f t="shared" si="371"/>
        <v>105.83247011952193</v>
      </c>
      <c r="K370" s="13"/>
      <c r="L370" s="767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  <c r="EQ370" s="13"/>
      <c r="ER370" s="13"/>
      <c r="ES370" s="13"/>
      <c r="ET370" s="13"/>
      <c r="EU370" s="13"/>
      <c r="EV370" s="13"/>
      <c r="EW370" s="13"/>
      <c r="EX370" s="13"/>
      <c r="EY370" s="13"/>
      <c r="EZ370" s="13"/>
      <c r="FA370" s="13"/>
      <c r="FB370" s="13"/>
      <c r="FC370" s="13"/>
      <c r="FD370" s="13"/>
      <c r="FE370" s="13"/>
      <c r="FF370" s="13"/>
      <c r="FG370" s="13"/>
      <c r="FH370" s="13"/>
      <c r="FI370" s="13"/>
      <c r="FJ370" s="13"/>
      <c r="FK370" s="13"/>
      <c r="FL370" s="13"/>
      <c r="FM370" s="13"/>
      <c r="FN370" s="13"/>
      <c r="FO370" s="13"/>
      <c r="FP370" s="13"/>
      <c r="FQ370" s="13"/>
      <c r="FR370" s="13"/>
      <c r="FS370" s="13"/>
      <c r="FT370" s="13"/>
      <c r="FU370" s="13"/>
      <c r="FV370" s="13"/>
      <c r="FW370" s="13"/>
      <c r="FX370" s="13"/>
      <c r="FY370" s="13"/>
      <c r="FZ370" s="13"/>
      <c r="GA370" s="13"/>
      <c r="GB370" s="13"/>
      <c r="GC370" s="13"/>
      <c r="GD370" s="13"/>
      <c r="GE370" s="13"/>
      <c r="GF370" s="13"/>
      <c r="GG370" s="13"/>
      <c r="GH370" s="13"/>
      <c r="GI370" s="13"/>
      <c r="GJ370" s="13"/>
      <c r="GK370" s="13"/>
      <c r="GL370" s="13"/>
      <c r="GM370" s="13"/>
      <c r="GN370" s="13"/>
      <c r="GO370" s="13"/>
      <c r="GP370" s="13"/>
      <c r="GQ370" s="13"/>
      <c r="GR370" s="13"/>
      <c r="GS370" s="13"/>
      <c r="GT370" s="13"/>
      <c r="GU370" s="13"/>
      <c r="GV370" s="13"/>
      <c r="GW370" s="13"/>
      <c r="GX370" s="13"/>
      <c r="GY370" s="13"/>
      <c r="GZ370" s="13"/>
      <c r="HA370" s="13"/>
      <c r="HB370" s="13"/>
      <c r="HC370" s="13"/>
      <c r="HD370" s="13"/>
      <c r="HE370" s="13"/>
      <c r="HF370" s="13"/>
      <c r="HG370" s="13"/>
      <c r="HH370" s="13"/>
      <c r="HI370" s="13"/>
      <c r="HJ370" s="13"/>
      <c r="HK370" s="13"/>
      <c r="HL370" s="13"/>
      <c r="HM370" s="13"/>
      <c r="HN370" s="13"/>
      <c r="HO370" s="13"/>
      <c r="HP370" s="13"/>
      <c r="HQ370" s="13"/>
      <c r="HR370" s="13"/>
      <c r="HS370" s="13"/>
      <c r="HT370" s="13"/>
      <c r="HU370" s="13"/>
      <c r="HV370" s="13"/>
      <c r="HW370" s="13"/>
      <c r="HX370" s="13"/>
      <c r="HY370" s="13"/>
      <c r="HZ370" s="13"/>
      <c r="IA370" s="13"/>
      <c r="IB370" s="13"/>
      <c r="IC370" s="13"/>
      <c r="ID370" s="13"/>
      <c r="IE370" s="13"/>
      <c r="IF370" s="13"/>
      <c r="IG370" s="13"/>
      <c r="IH370" s="13"/>
      <c r="II370" s="13"/>
      <c r="IJ370" s="13"/>
      <c r="IK370" s="13"/>
      <c r="IL370" s="13"/>
      <c r="IM370" s="13"/>
      <c r="IN370" s="13"/>
      <c r="IO370" s="13"/>
    </row>
    <row r="371" spans="1:249" s="10" customFormat="1" ht="30" x14ac:dyDescent="0.25">
      <c r="A371" s="18">
        <v>1</v>
      </c>
      <c r="B371" s="214" t="s">
        <v>83</v>
      </c>
      <c r="C371" s="357">
        <f t="shared" ref="C371:F371" si="372">C357</f>
        <v>3044</v>
      </c>
      <c r="D371" s="357">
        <f t="shared" si="372"/>
        <v>1522</v>
      </c>
      <c r="E371" s="357">
        <f t="shared" si="372"/>
        <v>1391</v>
      </c>
      <c r="F371" s="357">
        <f t="shared" si="372"/>
        <v>91.392904073587388</v>
      </c>
      <c r="G371" s="566">
        <f t="shared" si="370"/>
        <v>7469.4104924444446</v>
      </c>
      <c r="H371" s="566">
        <f t="shared" ref="H371:J371" si="373">H357</f>
        <v>3735</v>
      </c>
      <c r="I371" s="566">
        <f t="shared" si="373"/>
        <v>3439.2515400000002</v>
      </c>
      <c r="J371" s="566">
        <f t="shared" si="373"/>
        <v>92.081701204819282</v>
      </c>
      <c r="K371" s="13"/>
      <c r="L371" s="767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  <c r="EQ371" s="13"/>
      <c r="ER371" s="13"/>
      <c r="ES371" s="13"/>
      <c r="ET371" s="13"/>
      <c r="EU371" s="13"/>
      <c r="EV371" s="13"/>
      <c r="EW371" s="13"/>
      <c r="EX371" s="13"/>
      <c r="EY371" s="13"/>
      <c r="EZ371" s="13"/>
      <c r="FA371" s="13"/>
      <c r="FB371" s="13"/>
      <c r="FC371" s="13"/>
      <c r="FD371" s="13"/>
      <c r="FE371" s="13"/>
      <c r="FF371" s="13"/>
      <c r="FG371" s="13"/>
      <c r="FH371" s="13"/>
      <c r="FI371" s="13"/>
      <c r="FJ371" s="13"/>
      <c r="FK371" s="13"/>
      <c r="FL371" s="13"/>
      <c r="FM371" s="13"/>
      <c r="FN371" s="13"/>
      <c r="FO371" s="13"/>
      <c r="FP371" s="13"/>
      <c r="FQ371" s="13"/>
      <c r="FR371" s="13"/>
      <c r="FS371" s="13"/>
      <c r="FT371" s="13"/>
      <c r="FU371" s="13"/>
      <c r="FV371" s="13"/>
      <c r="FW371" s="13"/>
      <c r="FX371" s="13"/>
      <c r="FY371" s="13"/>
      <c r="FZ371" s="13"/>
      <c r="GA371" s="13"/>
      <c r="GB371" s="13"/>
      <c r="GC371" s="13"/>
      <c r="GD371" s="13"/>
      <c r="GE371" s="13"/>
      <c r="GF371" s="13"/>
      <c r="GG371" s="13"/>
      <c r="GH371" s="13"/>
      <c r="GI371" s="13"/>
      <c r="GJ371" s="13"/>
      <c r="GK371" s="13"/>
      <c r="GL371" s="13"/>
      <c r="GM371" s="13"/>
      <c r="GN371" s="13"/>
      <c r="GO371" s="13"/>
      <c r="GP371" s="13"/>
      <c r="GQ371" s="13"/>
      <c r="GR371" s="13"/>
      <c r="GS371" s="13"/>
      <c r="GT371" s="13"/>
      <c r="GU371" s="13"/>
      <c r="GV371" s="13"/>
      <c r="GW371" s="13"/>
      <c r="GX371" s="13"/>
      <c r="GY371" s="13"/>
      <c r="GZ371" s="13"/>
      <c r="HA371" s="13"/>
      <c r="HB371" s="13"/>
      <c r="HC371" s="13"/>
      <c r="HD371" s="13"/>
      <c r="HE371" s="13"/>
      <c r="HF371" s="13"/>
      <c r="HG371" s="13"/>
      <c r="HH371" s="13"/>
      <c r="HI371" s="13"/>
      <c r="HJ371" s="13"/>
      <c r="HK371" s="13"/>
      <c r="HL371" s="13"/>
      <c r="HM371" s="13"/>
      <c r="HN371" s="13"/>
      <c r="HO371" s="13"/>
      <c r="HP371" s="13"/>
      <c r="HQ371" s="13"/>
      <c r="HR371" s="13"/>
      <c r="HS371" s="13"/>
      <c r="HT371" s="13"/>
      <c r="HU371" s="13"/>
      <c r="HV371" s="13"/>
      <c r="HW371" s="13"/>
      <c r="HX371" s="13"/>
      <c r="HY371" s="13"/>
      <c r="HZ371" s="13"/>
      <c r="IA371" s="13"/>
      <c r="IB371" s="13"/>
      <c r="IC371" s="13"/>
      <c r="ID371" s="13"/>
      <c r="IE371" s="13"/>
      <c r="IF371" s="13"/>
      <c r="IG371" s="13"/>
      <c r="IH371" s="13"/>
      <c r="II371" s="13"/>
      <c r="IJ371" s="13"/>
      <c r="IK371" s="13"/>
      <c r="IL371" s="13"/>
      <c r="IM371" s="13"/>
      <c r="IN371" s="13"/>
      <c r="IO371" s="13"/>
    </row>
    <row r="372" spans="1:249" s="10" customFormat="1" ht="30" x14ac:dyDescent="0.25">
      <c r="A372" s="18">
        <v>1</v>
      </c>
      <c r="B372" s="214" t="s">
        <v>84</v>
      </c>
      <c r="C372" s="357">
        <f t="shared" ref="C372:F372" si="374">C358</f>
        <v>928</v>
      </c>
      <c r="D372" s="357">
        <f t="shared" si="374"/>
        <v>464</v>
      </c>
      <c r="E372" s="357">
        <f t="shared" si="374"/>
        <v>400</v>
      </c>
      <c r="F372" s="357">
        <f t="shared" si="374"/>
        <v>86.206896551724128</v>
      </c>
      <c r="G372" s="566">
        <f t="shared" si="370"/>
        <v>2001.3619199999998</v>
      </c>
      <c r="H372" s="566">
        <f t="shared" ref="H372:J372" si="375">H358</f>
        <v>1001</v>
      </c>
      <c r="I372" s="566">
        <f t="shared" si="375"/>
        <v>900.29394000000002</v>
      </c>
      <c r="J372" s="566">
        <f t="shared" si="375"/>
        <v>89.939454545454538</v>
      </c>
      <c r="K372" s="13"/>
      <c r="L372" s="767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45" x14ac:dyDescent="0.25">
      <c r="A373" s="18">
        <v>1</v>
      </c>
      <c r="B373" s="214" t="s">
        <v>124</v>
      </c>
      <c r="C373" s="357">
        <f t="shared" ref="C373:F373" si="376">C359</f>
        <v>26</v>
      </c>
      <c r="D373" s="357">
        <f t="shared" si="376"/>
        <v>13</v>
      </c>
      <c r="E373" s="357">
        <f t="shared" si="376"/>
        <v>32</v>
      </c>
      <c r="F373" s="357">
        <f t="shared" si="376"/>
        <v>246.15384615384616</v>
      </c>
      <c r="G373" s="566">
        <f t="shared" si="370"/>
        <v>162.68179200000003</v>
      </c>
      <c r="H373" s="566">
        <f t="shared" ref="H373:J373" si="377">H359</f>
        <v>81</v>
      </c>
      <c r="I373" s="566">
        <f t="shared" si="377"/>
        <v>200.22368</v>
      </c>
      <c r="J373" s="566">
        <f t="shared" si="377"/>
        <v>247.18972839506174</v>
      </c>
      <c r="K373" s="13"/>
      <c r="L373" s="767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214" t="s">
        <v>125</v>
      </c>
      <c r="C374" s="357">
        <f t="shared" ref="C374:F374" si="378">C360</f>
        <v>145</v>
      </c>
      <c r="D374" s="357">
        <f t="shared" si="378"/>
        <v>73</v>
      </c>
      <c r="E374" s="357">
        <f t="shared" si="378"/>
        <v>166</v>
      </c>
      <c r="F374" s="357">
        <f t="shared" si="378"/>
        <v>227.39726027397262</v>
      </c>
      <c r="G374" s="566">
        <f t="shared" si="370"/>
        <v>907.26384000000007</v>
      </c>
      <c r="H374" s="566">
        <f t="shared" ref="H374:J374" si="379">H360</f>
        <v>454</v>
      </c>
      <c r="I374" s="566">
        <f t="shared" si="379"/>
        <v>1038.6603399999999</v>
      </c>
      <c r="J374" s="566">
        <f t="shared" si="379"/>
        <v>228.77981057268721</v>
      </c>
      <c r="K374" s="13"/>
      <c r="L374" s="767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30" x14ac:dyDescent="0.25">
      <c r="A375" s="18">
        <v>1</v>
      </c>
      <c r="B375" s="248" t="s">
        <v>122</v>
      </c>
      <c r="C375" s="357">
        <f t="shared" ref="C375:F375" si="380">C361</f>
        <v>10868</v>
      </c>
      <c r="D375" s="357">
        <f t="shared" si="380"/>
        <v>5434</v>
      </c>
      <c r="E375" s="357">
        <f t="shared" si="380"/>
        <v>2942</v>
      </c>
      <c r="F375" s="357">
        <f t="shared" si="380"/>
        <v>54.140596245859406</v>
      </c>
      <c r="G375" s="566">
        <f t="shared" si="370"/>
        <v>19256.557579999997</v>
      </c>
      <c r="H375" s="566">
        <f t="shared" ref="H375:J375" si="381">H361</f>
        <v>9629</v>
      </c>
      <c r="I375" s="566">
        <f t="shared" si="381"/>
        <v>5497.0546199999999</v>
      </c>
      <c r="J375" s="566">
        <f t="shared" si="381"/>
        <v>57.088530688545013</v>
      </c>
      <c r="K375" s="13"/>
      <c r="L375" s="767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214" t="s">
        <v>118</v>
      </c>
      <c r="C376" s="357">
        <f t="shared" ref="C376:F376" si="382">C362</f>
        <v>3002</v>
      </c>
      <c r="D376" s="357">
        <f t="shared" si="382"/>
        <v>1501</v>
      </c>
      <c r="E376" s="357">
        <f t="shared" si="382"/>
        <v>865</v>
      </c>
      <c r="F376" s="357">
        <f t="shared" si="382"/>
        <v>57.628247834776815</v>
      </c>
      <c r="G376" s="566">
        <f t="shared" si="370"/>
        <v>5265.1177399999997</v>
      </c>
      <c r="H376" s="566">
        <f t="shared" ref="H376:J380" si="383">H362</f>
        <v>2633</v>
      </c>
      <c r="I376" s="566">
        <f t="shared" si="383"/>
        <v>1500.7075199999999</v>
      </c>
      <c r="J376" s="566">
        <f t="shared" si="383"/>
        <v>56.996107861754652</v>
      </c>
      <c r="K376" s="13"/>
      <c r="L376" s="767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60" x14ac:dyDescent="0.25">
      <c r="A377" s="18">
        <v>1</v>
      </c>
      <c r="B377" s="214" t="s">
        <v>85</v>
      </c>
      <c r="C377" s="357">
        <f t="shared" ref="C377:F377" si="384">C363</f>
        <v>4050</v>
      </c>
      <c r="D377" s="357">
        <f t="shared" si="384"/>
        <v>2025</v>
      </c>
      <c r="E377" s="357">
        <f t="shared" si="384"/>
        <v>1241</v>
      </c>
      <c r="F377" s="357">
        <f t="shared" si="384"/>
        <v>61.283950617283956</v>
      </c>
      <c r="G377" s="566">
        <f t="shared" si="370"/>
        <v>9997.15</v>
      </c>
      <c r="H377" s="566">
        <f t="shared" si="383"/>
        <v>4999</v>
      </c>
      <c r="I377" s="566">
        <f t="shared" si="383"/>
        <v>3159.2155600000001</v>
      </c>
      <c r="J377" s="566">
        <f t="shared" si="383"/>
        <v>63.196950590118028</v>
      </c>
      <c r="K377" s="13"/>
      <c r="L377" s="767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45" x14ac:dyDescent="0.25">
      <c r="A378" s="18">
        <v>1</v>
      </c>
      <c r="B378" s="214" t="s">
        <v>119</v>
      </c>
      <c r="C378" s="357">
        <f t="shared" ref="C378:F378" si="385">C364</f>
        <v>2160</v>
      </c>
      <c r="D378" s="357">
        <f t="shared" si="385"/>
        <v>1080</v>
      </c>
      <c r="E378" s="357">
        <f t="shared" si="385"/>
        <v>817</v>
      </c>
      <c r="F378" s="357">
        <f t="shared" si="385"/>
        <v>75.648148148148152</v>
      </c>
      <c r="G378" s="566">
        <f t="shared" si="370"/>
        <v>2183.7600000000002</v>
      </c>
      <c r="H378" s="566">
        <f t="shared" si="383"/>
        <v>1092</v>
      </c>
      <c r="I378" s="566">
        <f t="shared" si="383"/>
        <v>773.2667899999999</v>
      </c>
      <c r="J378" s="566">
        <f t="shared" si="383"/>
        <v>70.811977106227104</v>
      </c>
      <c r="K378" s="13"/>
      <c r="L378" s="767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30" x14ac:dyDescent="0.25">
      <c r="A379" s="18">
        <v>1</v>
      </c>
      <c r="B379" s="214" t="s">
        <v>86</v>
      </c>
      <c r="C379" s="357">
        <f t="shared" ref="C379:F379" si="386">C365</f>
        <v>170</v>
      </c>
      <c r="D379" s="357">
        <f t="shared" si="386"/>
        <v>85</v>
      </c>
      <c r="E379" s="357">
        <f t="shared" si="386"/>
        <v>11</v>
      </c>
      <c r="F379" s="357">
        <f t="shared" si="386"/>
        <v>12.941176470588237</v>
      </c>
      <c r="G379" s="566">
        <f t="shared" si="370"/>
        <v>680.14449999999999</v>
      </c>
      <c r="H379" s="566">
        <f t="shared" si="383"/>
        <v>340</v>
      </c>
      <c r="I379" s="566">
        <f t="shared" si="383"/>
        <v>57.779230000000005</v>
      </c>
      <c r="J379" s="566">
        <f t="shared" si="383"/>
        <v>16.993891176470591</v>
      </c>
      <c r="K379" s="13"/>
      <c r="L379" s="767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30" x14ac:dyDescent="0.25">
      <c r="A380" s="18">
        <v>1</v>
      </c>
      <c r="B380" s="214" t="s">
        <v>87</v>
      </c>
      <c r="C380" s="357">
        <f t="shared" ref="C380:F380" si="387">C366</f>
        <v>1486</v>
      </c>
      <c r="D380" s="357">
        <f t="shared" si="387"/>
        <v>743</v>
      </c>
      <c r="E380" s="357">
        <f t="shared" si="387"/>
        <v>8</v>
      </c>
      <c r="F380" s="357">
        <f t="shared" si="387"/>
        <v>1.0767160161507403</v>
      </c>
      <c r="G380" s="566">
        <f t="shared" si="370"/>
        <v>1130.38534</v>
      </c>
      <c r="H380" s="566">
        <f t="shared" si="383"/>
        <v>565</v>
      </c>
      <c r="I380" s="566">
        <f t="shared" si="383"/>
        <v>6.0855200000000007</v>
      </c>
      <c r="J380" s="566">
        <f t="shared" si="383"/>
        <v>1.0770831858407082</v>
      </c>
      <c r="K380" s="13"/>
      <c r="L380" s="767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" x14ac:dyDescent="0.25">
      <c r="A381" s="18"/>
      <c r="B381" s="214" t="s">
        <v>133</v>
      </c>
      <c r="C381" s="357">
        <f>SUM(C367)</f>
        <v>12099</v>
      </c>
      <c r="D381" s="357">
        <f t="shared" ref="D381:J381" si="388">SUM(D367)</f>
        <v>6050</v>
      </c>
      <c r="E381" s="357">
        <f t="shared" si="388"/>
        <v>6516</v>
      </c>
      <c r="F381" s="357">
        <f t="shared" si="388"/>
        <v>107.70247933884298</v>
      </c>
      <c r="G381" s="357">
        <f t="shared" si="388"/>
        <v>9333.8945399999993</v>
      </c>
      <c r="H381" s="357">
        <f t="shared" si="388"/>
        <v>4667</v>
      </c>
      <c r="I381" s="357">
        <f t="shared" si="388"/>
        <v>5026.0785399999995</v>
      </c>
      <c r="J381" s="357">
        <f t="shared" si="388"/>
        <v>107.69399057210198</v>
      </c>
      <c r="K381" s="13"/>
      <c r="L381" s="767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ht="15" customHeight="1" x14ac:dyDescent="0.25">
      <c r="A382" s="18">
        <v>1</v>
      </c>
      <c r="B382" s="210" t="s">
        <v>4</v>
      </c>
      <c r="C382" s="250">
        <f t="shared" ref="C382:F382" si="389">C368</f>
        <v>0</v>
      </c>
      <c r="D382" s="250">
        <f t="shared" si="389"/>
        <v>0</v>
      </c>
      <c r="E382" s="250">
        <f t="shared" si="389"/>
        <v>0</v>
      </c>
      <c r="F382" s="250">
        <f t="shared" si="389"/>
        <v>0</v>
      </c>
      <c r="G382" s="533">
        <f t="shared" ref="G382:J382" si="390">G368</f>
        <v>39131.17016444444</v>
      </c>
      <c r="H382" s="533">
        <f t="shared" si="390"/>
        <v>19567</v>
      </c>
      <c r="I382" s="533">
        <f t="shared" si="390"/>
        <v>16101.56266</v>
      </c>
      <c r="J382" s="533">
        <f t="shared" si="390"/>
        <v>82.289378341084472</v>
      </c>
    </row>
    <row r="383" spans="1:249" ht="15" customHeight="1" x14ac:dyDescent="0.25">
      <c r="A383" s="18">
        <v>1</v>
      </c>
      <c r="B383" s="87" t="s">
        <v>16</v>
      </c>
      <c r="C383" s="5"/>
      <c r="D383" s="5"/>
      <c r="E383" s="175"/>
      <c r="F383" s="5"/>
      <c r="G383" s="548"/>
      <c r="H383" s="548"/>
      <c r="I383" s="549"/>
      <c r="J383" s="548"/>
    </row>
    <row r="384" spans="1:249" ht="29.25" x14ac:dyDescent="0.25">
      <c r="A384" s="18">
        <v>1</v>
      </c>
      <c r="B384" s="75" t="s">
        <v>57</v>
      </c>
      <c r="C384" s="131"/>
      <c r="D384" s="131"/>
      <c r="E384" s="131"/>
      <c r="F384" s="131"/>
      <c r="G384" s="504"/>
      <c r="H384" s="504"/>
      <c r="I384" s="504"/>
      <c r="J384" s="504"/>
    </row>
    <row r="385" spans="1:249" s="37" customFormat="1" ht="30" x14ac:dyDescent="0.25">
      <c r="A385" s="18">
        <v>1</v>
      </c>
      <c r="B385" s="74" t="s">
        <v>130</v>
      </c>
      <c r="C385" s="120">
        <f>SUM(C386:C389)</f>
        <v>469</v>
      </c>
      <c r="D385" s="120">
        <f t="shared" ref="D385:E385" si="391">SUM(D386:D389)</f>
        <v>235</v>
      </c>
      <c r="E385" s="120">
        <f t="shared" si="391"/>
        <v>232</v>
      </c>
      <c r="F385" s="120">
        <f>E385/D385*100</f>
        <v>98.723404255319153</v>
      </c>
      <c r="G385" s="511">
        <f>SUM(G386:G389)</f>
        <v>1118.44688</v>
      </c>
      <c r="H385" s="511">
        <f t="shared" ref="H385:I385" si="392">SUM(H386:H389)</f>
        <v>560</v>
      </c>
      <c r="I385" s="511">
        <f t="shared" si="392"/>
        <v>494.06928999999997</v>
      </c>
      <c r="J385" s="511">
        <f t="shared" ref="J385:J409" si="393">I385/H385*100</f>
        <v>88.226658928571425</v>
      </c>
      <c r="L385" s="112"/>
    </row>
    <row r="386" spans="1:249" s="37" customFormat="1" ht="30" x14ac:dyDescent="0.25">
      <c r="A386" s="18">
        <v>1</v>
      </c>
      <c r="B386" s="73" t="s">
        <v>83</v>
      </c>
      <c r="C386" s="120">
        <v>360</v>
      </c>
      <c r="D386" s="113">
        <f t="shared" ref="D386:D395" si="394">ROUND(C386/12*$B$3,0)</f>
        <v>180</v>
      </c>
      <c r="E386" s="120">
        <v>195</v>
      </c>
      <c r="F386" s="120">
        <f>E386/D386*100</f>
        <v>108.33333333333333</v>
      </c>
      <c r="G386" s="511">
        <v>883.37311999999997</v>
      </c>
      <c r="H386" s="690">
        <f t="shared" ref="H386" si="395">ROUND(G386/12*$B$3,0)</f>
        <v>442</v>
      </c>
      <c r="I386" s="511">
        <v>409.23752999999999</v>
      </c>
      <c r="J386" s="511">
        <f t="shared" si="393"/>
        <v>92.587676470588235</v>
      </c>
      <c r="L386" s="112"/>
    </row>
    <row r="387" spans="1:249" s="37" customFormat="1" ht="30" x14ac:dyDescent="0.25">
      <c r="A387" s="18">
        <v>1</v>
      </c>
      <c r="B387" s="73" t="s">
        <v>84</v>
      </c>
      <c r="C387" s="120">
        <v>109</v>
      </c>
      <c r="D387" s="113">
        <f t="shared" si="394"/>
        <v>55</v>
      </c>
      <c r="E387" s="120">
        <v>37</v>
      </c>
      <c r="F387" s="120">
        <f>E387/D387*100</f>
        <v>67.272727272727266</v>
      </c>
      <c r="G387" s="511">
        <v>235.07376000000002</v>
      </c>
      <c r="H387" s="690">
        <f t="shared" ref="H387:H395" si="396">ROUND(G387/12*$B$3,0)</f>
        <v>118</v>
      </c>
      <c r="I387" s="511">
        <v>84.831759999999989</v>
      </c>
      <c r="J387" s="511">
        <f t="shared" si="393"/>
        <v>71.891322033898291</v>
      </c>
      <c r="L387" s="112"/>
    </row>
    <row r="388" spans="1:249" s="37" customFormat="1" ht="45" x14ac:dyDescent="0.25">
      <c r="A388" s="18">
        <v>1</v>
      </c>
      <c r="B388" s="73" t="s">
        <v>124</v>
      </c>
      <c r="C388" s="120"/>
      <c r="D388" s="113">
        <f t="shared" si="394"/>
        <v>0</v>
      </c>
      <c r="E388" s="120"/>
      <c r="F388" s="120"/>
      <c r="G388" s="516"/>
      <c r="H388" s="690">
        <f t="shared" si="396"/>
        <v>0</v>
      </c>
      <c r="I388" s="511"/>
      <c r="J388" s="511"/>
      <c r="L388" s="112"/>
    </row>
    <row r="389" spans="1:249" s="37" customFormat="1" ht="30" x14ac:dyDescent="0.25">
      <c r="A389" s="18">
        <v>1</v>
      </c>
      <c r="B389" s="73" t="s">
        <v>125</v>
      </c>
      <c r="C389" s="120"/>
      <c r="D389" s="113">
        <f t="shared" si="394"/>
        <v>0</v>
      </c>
      <c r="E389" s="120"/>
      <c r="F389" s="120"/>
      <c r="G389" s="516"/>
      <c r="H389" s="690">
        <f t="shared" si="396"/>
        <v>0</v>
      </c>
      <c r="I389" s="511"/>
      <c r="J389" s="511"/>
      <c r="L389" s="112"/>
    </row>
    <row r="390" spans="1:249" s="37" customFormat="1" ht="30" x14ac:dyDescent="0.25">
      <c r="A390" s="18">
        <v>1</v>
      </c>
      <c r="B390" s="74" t="s">
        <v>122</v>
      </c>
      <c r="C390" s="120">
        <f>SUM(C391:C395)</f>
        <v>1139</v>
      </c>
      <c r="D390" s="120">
        <f t="shared" ref="D390:I390" si="397">SUM(D391:D395)</f>
        <v>571</v>
      </c>
      <c r="E390" s="120">
        <f t="shared" si="397"/>
        <v>351</v>
      </c>
      <c r="F390" s="120">
        <f t="shared" ref="F390:F395" si="398">E390/D390*100</f>
        <v>61.471103327495626</v>
      </c>
      <c r="G390" s="504">
        <f>SUM(G391:G395)</f>
        <v>2165.2098799999999</v>
      </c>
      <c r="H390" s="504">
        <f t="shared" si="397"/>
        <v>1082</v>
      </c>
      <c r="I390" s="504">
        <f t="shared" si="397"/>
        <v>647.37155000000007</v>
      </c>
      <c r="J390" s="511">
        <f t="shared" si="393"/>
        <v>59.831012014787433</v>
      </c>
      <c r="L390" s="112"/>
    </row>
    <row r="391" spans="1:249" s="37" customFormat="1" ht="30" x14ac:dyDescent="0.25">
      <c r="A391" s="18">
        <v>1</v>
      </c>
      <c r="B391" s="73" t="s">
        <v>118</v>
      </c>
      <c r="C391" s="120">
        <v>15</v>
      </c>
      <c r="D391" s="113">
        <f t="shared" si="394"/>
        <v>8</v>
      </c>
      <c r="E391" s="120">
        <v>2</v>
      </c>
      <c r="F391" s="120">
        <f t="shared" si="398"/>
        <v>25</v>
      </c>
      <c r="G391" s="511">
        <v>26.308049999999998</v>
      </c>
      <c r="H391" s="690">
        <f t="shared" si="396"/>
        <v>13</v>
      </c>
      <c r="I391" s="511">
        <v>3.2176399999999998</v>
      </c>
      <c r="J391" s="511">
        <f t="shared" si="393"/>
        <v>24.751076923076923</v>
      </c>
      <c r="L391" s="112"/>
    </row>
    <row r="392" spans="1:249" s="37" customFormat="1" ht="58.5" customHeight="1" x14ac:dyDescent="0.25">
      <c r="A392" s="18">
        <v>1</v>
      </c>
      <c r="B392" s="73" t="s">
        <v>129</v>
      </c>
      <c r="C392" s="120">
        <v>605</v>
      </c>
      <c r="D392" s="113">
        <f t="shared" si="394"/>
        <v>303</v>
      </c>
      <c r="E392" s="120">
        <v>194</v>
      </c>
      <c r="F392" s="120">
        <f t="shared" si="398"/>
        <v>64.026402640264024</v>
      </c>
      <c r="G392" s="511">
        <v>1450.9465</v>
      </c>
      <c r="H392" s="690">
        <f t="shared" si="396"/>
        <v>725</v>
      </c>
      <c r="I392" s="511">
        <v>480.06536</v>
      </c>
      <c r="J392" s="511">
        <f t="shared" si="393"/>
        <v>66.215911724137939</v>
      </c>
      <c r="L392" s="112"/>
    </row>
    <row r="393" spans="1:249" s="37" customFormat="1" ht="45" x14ac:dyDescent="0.25">
      <c r="A393" s="18">
        <v>1</v>
      </c>
      <c r="B393" s="73" t="s">
        <v>119</v>
      </c>
      <c r="C393" s="120">
        <v>278</v>
      </c>
      <c r="D393" s="113">
        <f t="shared" si="394"/>
        <v>139</v>
      </c>
      <c r="E393" s="120">
        <v>62</v>
      </c>
      <c r="F393" s="120">
        <f t="shared" si="398"/>
        <v>44.60431654676259</v>
      </c>
      <c r="G393" s="511">
        <v>281.05799999999999</v>
      </c>
      <c r="H393" s="690">
        <f t="shared" si="396"/>
        <v>141</v>
      </c>
      <c r="I393" s="511">
        <v>56.190239999999996</v>
      </c>
      <c r="J393" s="511">
        <f t="shared" si="393"/>
        <v>39.851234042553187</v>
      </c>
      <c r="L393" s="112"/>
    </row>
    <row r="394" spans="1:249" s="37" customFormat="1" ht="30" x14ac:dyDescent="0.25">
      <c r="A394" s="18">
        <v>1</v>
      </c>
      <c r="B394" s="73" t="s">
        <v>86</v>
      </c>
      <c r="C394" s="120">
        <v>69</v>
      </c>
      <c r="D394" s="113">
        <f t="shared" si="394"/>
        <v>35</v>
      </c>
      <c r="E394" s="120">
        <v>11</v>
      </c>
      <c r="F394" s="120">
        <f t="shared" si="398"/>
        <v>31.428571428571427</v>
      </c>
      <c r="G394" s="511">
        <v>276.05864999999994</v>
      </c>
      <c r="H394" s="690">
        <f t="shared" si="396"/>
        <v>138</v>
      </c>
      <c r="I394" s="511">
        <v>45.521729999999998</v>
      </c>
      <c r="J394" s="511">
        <f t="shared" si="393"/>
        <v>32.986760869565217</v>
      </c>
      <c r="L394" s="112"/>
    </row>
    <row r="395" spans="1:249" s="37" customFormat="1" ht="30" x14ac:dyDescent="0.25">
      <c r="A395" s="18">
        <v>1</v>
      </c>
      <c r="B395" s="309" t="s">
        <v>87</v>
      </c>
      <c r="C395" s="186">
        <v>172</v>
      </c>
      <c r="D395" s="324">
        <f t="shared" si="394"/>
        <v>86</v>
      </c>
      <c r="E395" s="186">
        <v>82</v>
      </c>
      <c r="F395" s="186">
        <f t="shared" si="398"/>
        <v>95.348837209302332</v>
      </c>
      <c r="G395" s="512">
        <v>130.83868000000001</v>
      </c>
      <c r="H395" s="691">
        <f t="shared" si="396"/>
        <v>65</v>
      </c>
      <c r="I395" s="512">
        <v>62.37657999999999</v>
      </c>
      <c r="J395" s="512">
        <f t="shared" si="393"/>
        <v>95.963969230769223</v>
      </c>
      <c r="L395" s="112"/>
    </row>
    <row r="396" spans="1:249" s="37" customFormat="1" ht="30.75" thickBot="1" x14ac:dyDescent="0.3">
      <c r="A396" s="18"/>
      <c r="B396" s="711" t="s">
        <v>133</v>
      </c>
      <c r="C396" s="186">
        <v>1310</v>
      </c>
      <c r="D396" s="324">
        <f t="shared" ref="D396" si="399">ROUND(C396/12*$B$3,0)</f>
        <v>655</v>
      </c>
      <c r="E396" s="186">
        <v>568</v>
      </c>
      <c r="F396" s="186">
        <f t="shared" ref="F396" si="400">E396/D396*100</f>
        <v>86.717557251908389</v>
      </c>
      <c r="G396" s="512">
        <v>1010.6125999999999</v>
      </c>
      <c r="H396" s="691">
        <f t="shared" ref="H396" si="401">ROUND(G396/12*$B$3,0)</f>
        <v>505</v>
      </c>
      <c r="I396" s="512">
        <v>437.05706000000009</v>
      </c>
      <c r="J396" s="512">
        <f t="shared" ref="J396" si="402">I396/H396*100</f>
        <v>86.545952475247546</v>
      </c>
      <c r="L396" s="112"/>
    </row>
    <row r="397" spans="1:249" ht="19.5" customHeight="1" thickBot="1" x14ac:dyDescent="0.3">
      <c r="A397" s="18">
        <v>1</v>
      </c>
      <c r="B397" s="117" t="s">
        <v>3</v>
      </c>
      <c r="C397" s="586"/>
      <c r="D397" s="586"/>
      <c r="E397" s="586"/>
      <c r="F397" s="367"/>
      <c r="G397" s="587">
        <f>G390+G385+G396</f>
        <v>4294.2693600000002</v>
      </c>
      <c r="H397" s="587">
        <f t="shared" ref="H397:I397" si="403">H390+H385+H396</f>
        <v>2147</v>
      </c>
      <c r="I397" s="587">
        <f t="shared" si="403"/>
        <v>1578.4979000000001</v>
      </c>
      <c r="J397" s="517">
        <f t="shared" si="393"/>
        <v>73.521094550535636</v>
      </c>
    </row>
    <row r="398" spans="1:249" ht="29.25" x14ac:dyDescent="0.25">
      <c r="A398" s="18">
        <v>1</v>
      </c>
      <c r="B398" s="287" t="s">
        <v>49</v>
      </c>
      <c r="C398" s="288"/>
      <c r="D398" s="288"/>
      <c r="E398" s="288"/>
      <c r="F398" s="288"/>
      <c r="G398" s="567"/>
      <c r="H398" s="567"/>
      <c r="I398" s="567"/>
      <c r="J398" s="567"/>
    </row>
    <row r="399" spans="1:249" s="10" customFormat="1" ht="48" customHeight="1" x14ac:dyDescent="0.25">
      <c r="A399" s="18">
        <v>1</v>
      </c>
      <c r="B399" s="212" t="s">
        <v>130</v>
      </c>
      <c r="C399" s="358">
        <f t="shared" ref="C399:F399" si="404">C385</f>
        <v>469</v>
      </c>
      <c r="D399" s="358">
        <f t="shared" si="404"/>
        <v>235</v>
      </c>
      <c r="E399" s="358">
        <f t="shared" si="404"/>
        <v>232</v>
      </c>
      <c r="F399" s="358">
        <f t="shared" si="404"/>
        <v>98.723404255319153</v>
      </c>
      <c r="G399" s="568">
        <f t="shared" ref="G399:G410" si="405">G385</f>
        <v>1118.44688</v>
      </c>
      <c r="H399" s="568">
        <f t="shared" ref="H399:I399" si="406">H385</f>
        <v>560</v>
      </c>
      <c r="I399" s="568">
        <f t="shared" si="406"/>
        <v>494.06928999999997</v>
      </c>
      <c r="J399" s="568">
        <f t="shared" si="393"/>
        <v>88.226658928571425</v>
      </c>
      <c r="K399" s="13"/>
      <c r="L399" s="767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  <c r="EQ399" s="13"/>
      <c r="ER399" s="13"/>
      <c r="ES399" s="13"/>
      <c r="ET399" s="13"/>
      <c r="EU399" s="13"/>
      <c r="EV399" s="13"/>
      <c r="EW399" s="13"/>
      <c r="EX399" s="13"/>
      <c r="EY399" s="13"/>
      <c r="EZ399" s="13"/>
      <c r="FA399" s="13"/>
      <c r="FB399" s="13"/>
      <c r="FC399" s="13"/>
      <c r="FD399" s="13"/>
      <c r="FE399" s="13"/>
      <c r="FF399" s="13"/>
      <c r="FG399" s="13"/>
      <c r="FH399" s="13"/>
      <c r="FI399" s="13"/>
      <c r="FJ399" s="13"/>
      <c r="FK399" s="13"/>
      <c r="FL399" s="13"/>
      <c r="FM399" s="13"/>
      <c r="FN399" s="13"/>
      <c r="FO399" s="13"/>
      <c r="FP399" s="13"/>
      <c r="FQ399" s="13"/>
      <c r="FR399" s="13"/>
      <c r="FS399" s="13"/>
      <c r="FT399" s="13"/>
      <c r="FU399" s="13"/>
      <c r="FV399" s="13"/>
      <c r="FW399" s="13"/>
      <c r="FX399" s="13"/>
      <c r="FY399" s="13"/>
      <c r="FZ399" s="13"/>
      <c r="GA399" s="13"/>
      <c r="GB399" s="13"/>
      <c r="GC399" s="13"/>
      <c r="GD399" s="13"/>
      <c r="GE399" s="13"/>
      <c r="GF399" s="13"/>
      <c r="GG399" s="13"/>
      <c r="GH399" s="13"/>
      <c r="GI399" s="13"/>
      <c r="GJ399" s="13"/>
      <c r="GK399" s="13"/>
      <c r="GL399" s="13"/>
      <c r="GM399" s="13"/>
      <c r="GN399" s="13"/>
      <c r="GO399" s="13"/>
      <c r="GP399" s="13"/>
      <c r="GQ399" s="13"/>
      <c r="GR399" s="13"/>
      <c r="GS399" s="13"/>
      <c r="GT399" s="13"/>
      <c r="GU399" s="13"/>
      <c r="GV399" s="13"/>
      <c r="GW399" s="13"/>
      <c r="GX399" s="13"/>
      <c r="GY399" s="13"/>
      <c r="GZ399" s="13"/>
      <c r="HA399" s="13"/>
      <c r="HB399" s="13"/>
      <c r="HC399" s="13"/>
      <c r="HD399" s="13"/>
      <c r="HE399" s="13"/>
      <c r="HF399" s="13"/>
      <c r="HG399" s="13"/>
      <c r="HH399" s="13"/>
      <c r="HI399" s="13"/>
      <c r="HJ399" s="13"/>
      <c r="HK399" s="13"/>
      <c r="HL399" s="13"/>
      <c r="HM399" s="13"/>
      <c r="HN399" s="13"/>
      <c r="HO399" s="13"/>
      <c r="HP399" s="13"/>
      <c r="HQ399" s="13"/>
      <c r="HR399" s="13"/>
      <c r="HS399" s="13"/>
      <c r="HT399" s="13"/>
      <c r="HU399" s="13"/>
      <c r="HV399" s="13"/>
      <c r="HW399" s="13"/>
      <c r="HX399" s="13"/>
      <c r="HY399" s="13"/>
      <c r="HZ399" s="13"/>
      <c r="IA399" s="13"/>
      <c r="IB399" s="13"/>
      <c r="IC399" s="13"/>
      <c r="ID399" s="13"/>
      <c r="IE399" s="13"/>
      <c r="IF399" s="13"/>
      <c r="IG399" s="13"/>
      <c r="IH399" s="13"/>
      <c r="II399" s="13"/>
      <c r="IJ399" s="13"/>
      <c r="IK399" s="13"/>
      <c r="IL399" s="13"/>
      <c r="IM399" s="13"/>
      <c r="IN399" s="13"/>
      <c r="IO399" s="13"/>
    </row>
    <row r="400" spans="1:249" s="10" customFormat="1" ht="30" x14ac:dyDescent="0.25">
      <c r="A400" s="18">
        <v>1</v>
      </c>
      <c r="B400" s="213" t="s">
        <v>83</v>
      </c>
      <c r="C400" s="358">
        <f t="shared" ref="C400:F400" si="407">C386</f>
        <v>360</v>
      </c>
      <c r="D400" s="358">
        <f t="shared" si="407"/>
        <v>180</v>
      </c>
      <c r="E400" s="358">
        <f t="shared" si="407"/>
        <v>195</v>
      </c>
      <c r="F400" s="358">
        <f t="shared" si="407"/>
        <v>108.33333333333333</v>
      </c>
      <c r="G400" s="568">
        <f t="shared" si="405"/>
        <v>883.37311999999997</v>
      </c>
      <c r="H400" s="568">
        <f t="shared" ref="H400:I400" si="408">H386</f>
        <v>442</v>
      </c>
      <c r="I400" s="568">
        <f t="shared" si="408"/>
        <v>409.23752999999999</v>
      </c>
      <c r="J400" s="568">
        <f t="shared" si="393"/>
        <v>92.587676470588235</v>
      </c>
      <c r="K400" s="13"/>
      <c r="L400" s="767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  <c r="EQ400" s="13"/>
      <c r="ER400" s="13"/>
      <c r="ES400" s="13"/>
      <c r="ET400" s="13"/>
      <c r="EU400" s="13"/>
      <c r="EV400" s="13"/>
      <c r="EW400" s="13"/>
      <c r="EX400" s="13"/>
      <c r="EY400" s="13"/>
      <c r="EZ400" s="13"/>
      <c r="FA400" s="13"/>
      <c r="FB400" s="13"/>
      <c r="FC400" s="13"/>
      <c r="FD400" s="13"/>
      <c r="FE400" s="13"/>
      <c r="FF400" s="13"/>
      <c r="FG400" s="13"/>
      <c r="FH400" s="13"/>
      <c r="FI400" s="13"/>
      <c r="FJ400" s="13"/>
      <c r="FK400" s="13"/>
      <c r="FL400" s="13"/>
      <c r="FM400" s="13"/>
      <c r="FN400" s="13"/>
      <c r="FO400" s="13"/>
      <c r="FP400" s="13"/>
      <c r="FQ400" s="13"/>
      <c r="FR400" s="13"/>
      <c r="FS400" s="13"/>
      <c r="FT400" s="13"/>
      <c r="FU400" s="13"/>
      <c r="FV400" s="13"/>
      <c r="FW400" s="13"/>
      <c r="FX400" s="13"/>
      <c r="FY400" s="13"/>
      <c r="FZ400" s="13"/>
      <c r="GA400" s="13"/>
      <c r="GB400" s="13"/>
      <c r="GC400" s="13"/>
      <c r="GD400" s="13"/>
      <c r="GE400" s="13"/>
      <c r="GF400" s="13"/>
      <c r="GG400" s="13"/>
      <c r="GH400" s="13"/>
      <c r="GI400" s="13"/>
      <c r="GJ400" s="13"/>
      <c r="GK400" s="13"/>
      <c r="GL400" s="13"/>
      <c r="GM400" s="13"/>
      <c r="GN400" s="13"/>
      <c r="GO400" s="13"/>
      <c r="GP400" s="13"/>
      <c r="GQ400" s="13"/>
      <c r="GR400" s="13"/>
      <c r="GS400" s="13"/>
      <c r="GT400" s="13"/>
      <c r="GU400" s="13"/>
      <c r="GV400" s="13"/>
      <c r="GW400" s="13"/>
      <c r="GX400" s="13"/>
      <c r="GY400" s="13"/>
      <c r="GZ400" s="13"/>
      <c r="HA400" s="13"/>
      <c r="HB400" s="13"/>
      <c r="HC400" s="13"/>
      <c r="HD400" s="13"/>
      <c r="HE400" s="13"/>
      <c r="HF400" s="13"/>
      <c r="HG400" s="13"/>
      <c r="HH400" s="13"/>
      <c r="HI400" s="13"/>
      <c r="HJ400" s="13"/>
      <c r="HK400" s="13"/>
      <c r="HL400" s="13"/>
      <c r="HM400" s="13"/>
      <c r="HN400" s="13"/>
      <c r="HO400" s="13"/>
      <c r="HP400" s="13"/>
      <c r="HQ400" s="13"/>
      <c r="HR400" s="13"/>
      <c r="HS400" s="13"/>
      <c r="HT400" s="13"/>
      <c r="HU400" s="13"/>
      <c r="HV400" s="13"/>
      <c r="HW400" s="13"/>
      <c r="HX400" s="13"/>
      <c r="HY400" s="13"/>
      <c r="HZ400" s="13"/>
      <c r="IA400" s="13"/>
      <c r="IB400" s="13"/>
      <c r="IC400" s="13"/>
      <c r="ID400" s="13"/>
      <c r="IE400" s="13"/>
      <c r="IF400" s="13"/>
      <c r="IG400" s="13"/>
      <c r="IH400" s="13"/>
      <c r="II400" s="13"/>
      <c r="IJ400" s="13"/>
      <c r="IK400" s="13"/>
      <c r="IL400" s="13"/>
      <c r="IM400" s="13"/>
      <c r="IN400" s="13"/>
      <c r="IO400" s="13"/>
    </row>
    <row r="401" spans="1:249" s="10" customFormat="1" ht="30" x14ac:dyDescent="0.25">
      <c r="A401" s="18">
        <v>1</v>
      </c>
      <c r="B401" s="213" t="s">
        <v>84</v>
      </c>
      <c r="C401" s="358">
        <f t="shared" ref="C401:F401" si="409">C387</f>
        <v>109</v>
      </c>
      <c r="D401" s="358">
        <f t="shared" si="409"/>
        <v>55</v>
      </c>
      <c r="E401" s="358">
        <f t="shared" si="409"/>
        <v>37</v>
      </c>
      <c r="F401" s="358">
        <f t="shared" si="409"/>
        <v>67.272727272727266</v>
      </c>
      <c r="G401" s="568">
        <f t="shared" si="405"/>
        <v>235.07376000000002</v>
      </c>
      <c r="H401" s="568">
        <f t="shared" ref="H401:I401" si="410">H387</f>
        <v>118</v>
      </c>
      <c r="I401" s="568">
        <f t="shared" si="410"/>
        <v>84.831759999999989</v>
      </c>
      <c r="J401" s="568">
        <f t="shared" si="393"/>
        <v>71.891322033898291</v>
      </c>
      <c r="K401" s="13"/>
      <c r="L401" s="767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  <c r="EQ401" s="13"/>
      <c r="ER401" s="13"/>
      <c r="ES401" s="13"/>
      <c r="ET401" s="13"/>
      <c r="EU401" s="13"/>
      <c r="EV401" s="13"/>
      <c r="EW401" s="13"/>
      <c r="EX401" s="13"/>
      <c r="EY401" s="13"/>
      <c r="EZ401" s="13"/>
      <c r="FA401" s="13"/>
      <c r="FB401" s="13"/>
      <c r="FC401" s="13"/>
      <c r="FD401" s="13"/>
      <c r="FE401" s="13"/>
      <c r="FF401" s="13"/>
      <c r="FG401" s="13"/>
      <c r="FH401" s="13"/>
      <c r="FI401" s="13"/>
      <c r="FJ401" s="13"/>
      <c r="FK401" s="13"/>
      <c r="FL401" s="13"/>
      <c r="FM401" s="13"/>
      <c r="FN401" s="13"/>
      <c r="FO401" s="13"/>
      <c r="FP401" s="13"/>
      <c r="FQ401" s="13"/>
      <c r="FR401" s="13"/>
      <c r="FS401" s="13"/>
      <c r="FT401" s="13"/>
      <c r="FU401" s="13"/>
      <c r="FV401" s="13"/>
      <c r="FW401" s="13"/>
      <c r="FX401" s="13"/>
      <c r="FY401" s="13"/>
      <c r="FZ401" s="13"/>
      <c r="GA401" s="13"/>
      <c r="GB401" s="13"/>
      <c r="GC401" s="13"/>
      <c r="GD401" s="13"/>
      <c r="GE401" s="13"/>
      <c r="GF401" s="13"/>
      <c r="GG401" s="13"/>
      <c r="GH401" s="13"/>
      <c r="GI401" s="13"/>
      <c r="GJ401" s="13"/>
      <c r="GK401" s="13"/>
      <c r="GL401" s="13"/>
      <c r="GM401" s="13"/>
      <c r="GN401" s="13"/>
      <c r="GO401" s="13"/>
      <c r="GP401" s="13"/>
      <c r="GQ401" s="13"/>
      <c r="GR401" s="13"/>
      <c r="GS401" s="13"/>
      <c r="GT401" s="13"/>
      <c r="GU401" s="13"/>
      <c r="GV401" s="13"/>
      <c r="GW401" s="13"/>
      <c r="GX401" s="13"/>
      <c r="GY401" s="13"/>
      <c r="GZ401" s="13"/>
      <c r="HA401" s="13"/>
      <c r="HB401" s="13"/>
      <c r="HC401" s="13"/>
      <c r="HD401" s="13"/>
      <c r="HE401" s="13"/>
      <c r="HF401" s="13"/>
      <c r="HG401" s="13"/>
      <c r="HH401" s="13"/>
      <c r="HI401" s="13"/>
      <c r="HJ401" s="13"/>
      <c r="HK401" s="13"/>
      <c r="HL401" s="13"/>
      <c r="HM401" s="13"/>
      <c r="HN401" s="13"/>
      <c r="HO401" s="13"/>
      <c r="HP401" s="13"/>
      <c r="HQ401" s="13"/>
      <c r="HR401" s="13"/>
      <c r="HS401" s="13"/>
      <c r="HT401" s="13"/>
      <c r="HU401" s="13"/>
      <c r="HV401" s="13"/>
      <c r="HW401" s="13"/>
      <c r="HX401" s="13"/>
      <c r="HY401" s="13"/>
      <c r="HZ401" s="13"/>
      <c r="IA401" s="13"/>
      <c r="IB401" s="13"/>
      <c r="IC401" s="13"/>
      <c r="ID401" s="13"/>
      <c r="IE401" s="13"/>
      <c r="IF401" s="13"/>
      <c r="IG401" s="13"/>
      <c r="IH401" s="13"/>
      <c r="II401" s="13"/>
      <c r="IJ401" s="13"/>
      <c r="IK401" s="13"/>
      <c r="IL401" s="13"/>
      <c r="IM401" s="13"/>
      <c r="IN401" s="13"/>
      <c r="IO401" s="13"/>
    </row>
    <row r="402" spans="1:249" s="10" customFormat="1" ht="45" x14ac:dyDescent="0.25">
      <c r="A402" s="18">
        <v>1</v>
      </c>
      <c r="B402" s="213" t="s">
        <v>124</v>
      </c>
      <c r="C402" s="358">
        <f t="shared" ref="C402:F402" si="411">C388</f>
        <v>0</v>
      </c>
      <c r="D402" s="358">
        <f t="shared" si="411"/>
        <v>0</v>
      </c>
      <c r="E402" s="358">
        <f t="shared" si="411"/>
        <v>0</v>
      </c>
      <c r="F402" s="358">
        <f t="shared" si="411"/>
        <v>0</v>
      </c>
      <c r="G402" s="568">
        <f t="shared" si="405"/>
        <v>0</v>
      </c>
      <c r="H402" s="568">
        <f t="shared" ref="H402:I402" si="412">H388</f>
        <v>0</v>
      </c>
      <c r="I402" s="568">
        <f t="shared" si="412"/>
        <v>0</v>
      </c>
      <c r="J402" s="568"/>
      <c r="K402" s="13"/>
      <c r="L402" s="767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  <c r="EQ402" s="13"/>
      <c r="ER402" s="13"/>
      <c r="ES402" s="13"/>
      <c r="ET402" s="13"/>
      <c r="EU402" s="13"/>
      <c r="EV402" s="13"/>
      <c r="EW402" s="13"/>
      <c r="EX402" s="13"/>
      <c r="EY402" s="13"/>
      <c r="EZ402" s="13"/>
      <c r="FA402" s="13"/>
      <c r="FB402" s="13"/>
      <c r="FC402" s="13"/>
      <c r="FD402" s="13"/>
      <c r="FE402" s="13"/>
      <c r="FF402" s="13"/>
      <c r="FG402" s="13"/>
      <c r="FH402" s="13"/>
      <c r="FI402" s="13"/>
      <c r="FJ402" s="13"/>
      <c r="FK402" s="13"/>
      <c r="FL402" s="13"/>
      <c r="FM402" s="13"/>
      <c r="FN402" s="13"/>
      <c r="FO402" s="13"/>
      <c r="FP402" s="13"/>
      <c r="FQ402" s="13"/>
      <c r="FR402" s="13"/>
      <c r="FS402" s="13"/>
      <c r="FT402" s="13"/>
      <c r="FU402" s="13"/>
      <c r="FV402" s="13"/>
      <c r="FW402" s="13"/>
      <c r="FX402" s="13"/>
      <c r="FY402" s="13"/>
      <c r="FZ402" s="13"/>
      <c r="GA402" s="13"/>
      <c r="GB402" s="13"/>
      <c r="GC402" s="13"/>
      <c r="GD402" s="13"/>
      <c r="GE402" s="13"/>
      <c r="GF402" s="13"/>
      <c r="GG402" s="13"/>
      <c r="GH402" s="13"/>
      <c r="GI402" s="13"/>
      <c r="GJ402" s="13"/>
      <c r="GK402" s="13"/>
      <c r="GL402" s="13"/>
      <c r="GM402" s="13"/>
      <c r="GN402" s="13"/>
      <c r="GO402" s="13"/>
      <c r="GP402" s="13"/>
      <c r="GQ402" s="13"/>
      <c r="GR402" s="13"/>
      <c r="GS402" s="13"/>
      <c r="GT402" s="13"/>
      <c r="GU402" s="13"/>
      <c r="GV402" s="13"/>
      <c r="GW402" s="13"/>
      <c r="GX402" s="13"/>
      <c r="GY402" s="13"/>
      <c r="GZ402" s="13"/>
      <c r="HA402" s="13"/>
      <c r="HB402" s="13"/>
      <c r="HC402" s="13"/>
      <c r="HD402" s="13"/>
      <c r="HE402" s="13"/>
      <c r="HF402" s="13"/>
      <c r="HG402" s="13"/>
      <c r="HH402" s="13"/>
      <c r="HI402" s="13"/>
      <c r="HJ402" s="13"/>
      <c r="HK402" s="13"/>
      <c r="HL402" s="13"/>
      <c r="HM402" s="13"/>
      <c r="HN402" s="13"/>
      <c r="HO402" s="13"/>
      <c r="HP402" s="13"/>
      <c r="HQ402" s="13"/>
      <c r="HR402" s="13"/>
      <c r="HS402" s="13"/>
      <c r="HT402" s="13"/>
      <c r="HU402" s="13"/>
      <c r="HV402" s="13"/>
      <c r="HW402" s="13"/>
      <c r="HX402" s="13"/>
      <c r="HY402" s="13"/>
      <c r="HZ402" s="13"/>
      <c r="IA402" s="13"/>
      <c r="IB402" s="13"/>
      <c r="IC402" s="13"/>
      <c r="ID402" s="13"/>
      <c r="IE402" s="13"/>
      <c r="IF402" s="13"/>
      <c r="IG402" s="13"/>
      <c r="IH402" s="13"/>
      <c r="II402" s="13"/>
      <c r="IJ402" s="13"/>
      <c r="IK402" s="13"/>
      <c r="IL402" s="13"/>
      <c r="IM402" s="13"/>
      <c r="IN402" s="13"/>
      <c r="IO402" s="13"/>
    </row>
    <row r="403" spans="1:249" s="10" customFormat="1" ht="30" x14ac:dyDescent="0.25">
      <c r="A403" s="18">
        <v>1</v>
      </c>
      <c r="B403" s="213" t="s">
        <v>125</v>
      </c>
      <c r="C403" s="358">
        <f t="shared" ref="C403:F403" si="413">C389</f>
        <v>0</v>
      </c>
      <c r="D403" s="358">
        <f t="shared" si="413"/>
        <v>0</v>
      </c>
      <c r="E403" s="358">
        <f t="shared" si="413"/>
        <v>0</v>
      </c>
      <c r="F403" s="358">
        <f t="shared" si="413"/>
        <v>0</v>
      </c>
      <c r="G403" s="568">
        <f t="shared" si="405"/>
        <v>0</v>
      </c>
      <c r="H403" s="568">
        <f t="shared" ref="H403:I403" si="414">H389</f>
        <v>0</v>
      </c>
      <c r="I403" s="568">
        <f t="shared" si="414"/>
        <v>0</v>
      </c>
      <c r="J403" s="568"/>
      <c r="K403" s="13"/>
      <c r="L403" s="767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  <c r="EQ403" s="13"/>
      <c r="ER403" s="13"/>
      <c r="ES403" s="13"/>
      <c r="ET403" s="13"/>
      <c r="EU403" s="13"/>
      <c r="EV403" s="13"/>
      <c r="EW403" s="13"/>
      <c r="EX403" s="13"/>
      <c r="EY403" s="13"/>
      <c r="EZ403" s="13"/>
      <c r="FA403" s="13"/>
      <c r="FB403" s="13"/>
      <c r="FC403" s="13"/>
      <c r="FD403" s="13"/>
      <c r="FE403" s="13"/>
      <c r="FF403" s="13"/>
      <c r="FG403" s="13"/>
      <c r="FH403" s="13"/>
      <c r="FI403" s="13"/>
      <c r="FJ403" s="13"/>
      <c r="FK403" s="13"/>
      <c r="FL403" s="13"/>
      <c r="FM403" s="13"/>
      <c r="FN403" s="13"/>
      <c r="FO403" s="13"/>
      <c r="FP403" s="13"/>
      <c r="FQ403" s="13"/>
      <c r="FR403" s="13"/>
      <c r="FS403" s="13"/>
      <c r="FT403" s="13"/>
      <c r="FU403" s="13"/>
      <c r="FV403" s="13"/>
      <c r="FW403" s="13"/>
      <c r="FX403" s="13"/>
      <c r="FY403" s="13"/>
      <c r="FZ403" s="13"/>
      <c r="GA403" s="13"/>
      <c r="GB403" s="13"/>
      <c r="GC403" s="13"/>
      <c r="GD403" s="13"/>
      <c r="GE403" s="13"/>
      <c r="GF403" s="13"/>
      <c r="GG403" s="13"/>
      <c r="GH403" s="13"/>
      <c r="GI403" s="13"/>
      <c r="GJ403" s="13"/>
      <c r="GK403" s="13"/>
      <c r="GL403" s="13"/>
      <c r="GM403" s="13"/>
      <c r="GN403" s="13"/>
      <c r="GO403" s="13"/>
      <c r="GP403" s="13"/>
      <c r="GQ403" s="13"/>
      <c r="GR403" s="13"/>
      <c r="GS403" s="13"/>
      <c r="GT403" s="13"/>
      <c r="GU403" s="13"/>
      <c r="GV403" s="13"/>
      <c r="GW403" s="13"/>
      <c r="GX403" s="13"/>
      <c r="GY403" s="13"/>
      <c r="GZ403" s="13"/>
      <c r="HA403" s="13"/>
      <c r="HB403" s="13"/>
      <c r="HC403" s="13"/>
      <c r="HD403" s="13"/>
      <c r="HE403" s="13"/>
      <c r="HF403" s="13"/>
      <c r="HG403" s="13"/>
      <c r="HH403" s="13"/>
      <c r="HI403" s="13"/>
      <c r="HJ403" s="13"/>
      <c r="HK403" s="13"/>
      <c r="HL403" s="13"/>
      <c r="HM403" s="13"/>
      <c r="HN403" s="13"/>
      <c r="HO403" s="13"/>
      <c r="HP403" s="13"/>
      <c r="HQ403" s="13"/>
      <c r="HR403" s="13"/>
      <c r="HS403" s="13"/>
      <c r="HT403" s="13"/>
      <c r="HU403" s="13"/>
      <c r="HV403" s="13"/>
      <c r="HW403" s="13"/>
      <c r="HX403" s="13"/>
      <c r="HY403" s="13"/>
      <c r="HZ403" s="13"/>
      <c r="IA403" s="13"/>
      <c r="IB403" s="13"/>
      <c r="IC403" s="13"/>
      <c r="ID403" s="13"/>
      <c r="IE403" s="13"/>
      <c r="IF403" s="13"/>
      <c r="IG403" s="13"/>
      <c r="IH403" s="13"/>
      <c r="II403" s="13"/>
      <c r="IJ403" s="13"/>
      <c r="IK403" s="13"/>
      <c r="IL403" s="13"/>
      <c r="IM403" s="13"/>
      <c r="IN403" s="13"/>
      <c r="IO403" s="13"/>
    </row>
    <row r="404" spans="1:249" s="10" customFormat="1" ht="30" x14ac:dyDescent="0.25">
      <c r="A404" s="18">
        <v>1</v>
      </c>
      <c r="B404" s="212" t="s">
        <v>122</v>
      </c>
      <c r="C404" s="358">
        <f t="shared" ref="C404:F404" si="415">C390</f>
        <v>1139</v>
      </c>
      <c r="D404" s="358">
        <f t="shared" si="415"/>
        <v>571</v>
      </c>
      <c r="E404" s="358">
        <f t="shared" si="415"/>
        <v>351</v>
      </c>
      <c r="F404" s="358">
        <f t="shared" si="415"/>
        <v>61.471103327495626</v>
      </c>
      <c r="G404" s="568">
        <f t="shared" si="405"/>
        <v>2165.2098799999999</v>
      </c>
      <c r="H404" s="568">
        <f t="shared" ref="H404:I404" si="416">H390</f>
        <v>1082</v>
      </c>
      <c r="I404" s="568">
        <f t="shared" si="416"/>
        <v>647.37155000000007</v>
      </c>
      <c r="J404" s="568">
        <f t="shared" si="393"/>
        <v>59.831012014787433</v>
      </c>
      <c r="K404" s="13"/>
      <c r="L404" s="767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  <c r="EQ404" s="13"/>
      <c r="ER404" s="13"/>
      <c r="ES404" s="13"/>
      <c r="ET404" s="13"/>
      <c r="EU404" s="13"/>
      <c r="EV404" s="13"/>
      <c r="EW404" s="13"/>
      <c r="EX404" s="13"/>
      <c r="EY404" s="13"/>
      <c r="EZ404" s="13"/>
      <c r="FA404" s="13"/>
      <c r="FB404" s="13"/>
      <c r="FC404" s="13"/>
      <c r="FD404" s="13"/>
      <c r="FE404" s="13"/>
      <c r="FF404" s="13"/>
      <c r="FG404" s="13"/>
      <c r="FH404" s="13"/>
      <c r="FI404" s="13"/>
      <c r="FJ404" s="13"/>
      <c r="FK404" s="13"/>
      <c r="FL404" s="13"/>
      <c r="FM404" s="13"/>
      <c r="FN404" s="13"/>
      <c r="FO404" s="13"/>
      <c r="FP404" s="13"/>
      <c r="FQ404" s="13"/>
      <c r="FR404" s="13"/>
      <c r="FS404" s="13"/>
      <c r="FT404" s="13"/>
      <c r="FU404" s="13"/>
      <c r="FV404" s="13"/>
      <c r="FW404" s="13"/>
      <c r="FX404" s="13"/>
      <c r="FY404" s="13"/>
      <c r="FZ404" s="13"/>
      <c r="GA404" s="13"/>
      <c r="GB404" s="13"/>
      <c r="GC404" s="13"/>
      <c r="GD404" s="13"/>
      <c r="GE404" s="13"/>
      <c r="GF404" s="13"/>
      <c r="GG404" s="13"/>
      <c r="GH404" s="13"/>
      <c r="GI404" s="13"/>
      <c r="GJ404" s="13"/>
      <c r="GK404" s="13"/>
      <c r="GL404" s="13"/>
      <c r="GM404" s="13"/>
      <c r="GN404" s="13"/>
      <c r="GO404" s="13"/>
      <c r="GP404" s="13"/>
      <c r="GQ404" s="13"/>
      <c r="GR404" s="13"/>
      <c r="GS404" s="13"/>
      <c r="GT404" s="13"/>
      <c r="GU404" s="13"/>
      <c r="GV404" s="13"/>
      <c r="GW404" s="13"/>
      <c r="GX404" s="13"/>
      <c r="GY404" s="13"/>
      <c r="GZ404" s="13"/>
      <c r="HA404" s="13"/>
      <c r="HB404" s="13"/>
      <c r="HC404" s="13"/>
      <c r="HD404" s="13"/>
      <c r="HE404" s="13"/>
      <c r="HF404" s="13"/>
      <c r="HG404" s="13"/>
      <c r="HH404" s="13"/>
      <c r="HI404" s="13"/>
      <c r="HJ404" s="13"/>
      <c r="HK404" s="13"/>
      <c r="HL404" s="13"/>
      <c r="HM404" s="13"/>
      <c r="HN404" s="13"/>
      <c r="HO404" s="13"/>
      <c r="HP404" s="13"/>
      <c r="HQ404" s="13"/>
      <c r="HR404" s="13"/>
      <c r="HS404" s="13"/>
      <c r="HT404" s="13"/>
      <c r="HU404" s="13"/>
      <c r="HV404" s="13"/>
      <c r="HW404" s="13"/>
      <c r="HX404" s="13"/>
      <c r="HY404" s="13"/>
      <c r="HZ404" s="13"/>
      <c r="IA404" s="13"/>
      <c r="IB404" s="13"/>
      <c r="IC404" s="13"/>
      <c r="ID404" s="13"/>
      <c r="IE404" s="13"/>
      <c r="IF404" s="13"/>
      <c r="IG404" s="13"/>
      <c r="IH404" s="13"/>
      <c r="II404" s="13"/>
      <c r="IJ404" s="13"/>
      <c r="IK404" s="13"/>
      <c r="IL404" s="13"/>
      <c r="IM404" s="13"/>
      <c r="IN404" s="13"/>
      <c r="IO404" s="13"/>
    </row>
    <row r="405" spans="1:249" s="10" customFormat="1" ht="30" x14ac:dyDescent="0.25">
      <c r="A405" s="18">
        <v>1</v>
      </c>
      <c r="B405" s="213" t="s">
        <v>118</v>
      </c>
      <c r="C405" s="358">
        <f t="shared" ref="C405:F405" si="417">C391</f>
        <v>15</v>
      </c>
      <c r="D405" s="358">
        <f t="shared" si="417"/>
        <v>8</v>
      </c>
      <c r="E405" s="358">
        <f t="shared" si="417"/>
        <v>2</v>
      </c>
      <c r="F405" s="358">
        <f t="shared" si="417"/>
        <v>25</v>
      </c>
      <c r="G405" s="568">
        <f t="shared" si="405"/>
        <v>26.308049999999998</v>
      </c>
      <c r="H405" s="568">
        <f t="shared" ref="H405:I410" si="418">H391</f>
        <v>13</v>
      </c>
      <c r="I405" s="568">
        <f t="shared" si="418"/>
        <v>3.2176399999999998</v>
      </c>
      <c r="J405" s="568">
        <f t="shared" si="393"/>
        <v>24.751076923076923</v>
      </c>
      <c r="K405" s="13"/>
      <c r="L405" s="767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  <c r="EQ405" s="13"/>
      <c r="ER405" s="13"/>
      <c r="ES405" s="13"/>
      <c r="ET405" s="13"/>
      <c r="EU405" s="13"/>
      <c r="EV405" s="13"/>
      <c r="EW405" s="13"/>
      <c r="EX405" s="13"/>
      <c r="EY405" s="13"/>
      <c r="EZ405" s="13"/>
      <c r="FA405" s="13"/>
      <c r="FB405" s="13"/>
      <c r="FC405" s="13"/>
      <c r="FD405" s="13"/>
      <c r="FE405" s="13"/>
      <c r="FF405" s="13"/>
      <c r="FG405" s="13"/>
      <c r="FH405" s="13"/>
      <c r="FI405" s="13"/>
      <c r="FJ405" s="13"/>
      <c r="FK405" s="13"/>
      <c r="FL405" s="13"/>
      <c r="FM405" s="13"/>
      <c r="FN405" s="13"/>
      <c r="FO405" s="13"/>
      <c r="FP405" s="13"/>
      <c r="FQ405" s="13"/>
      <c r="FR405" s="13"/>
      <c r="FS405" s="13"/>
      <c r="FT405" s="13"/>
      <c r="FU405" s="13"/>
      <c r="FV405" s="13"/>
      <c r="FW405" s="13"/>
      <c r="FX405" s="13"/>
      <c r="FY405" s="13"/>
      <c r="FZ405" s="13"/>
      <c r="GA405" s="13"/>
      <c r="GB405" s="13"/>
      <c r="GC405" s="13"/>
      <c r="GD405" s="13"/>
      <c r="GE405" s="13"/>
      <c r="GF405" s="13"/>
      <c r="GG405" s="13"/>
      <c r="GH405" s="13"/>
      <c r="GI405" s="13"/>
      <c r="GJ405" s="13"/>
      <c r="GK405" s="13"/>
      <c r="GL405" s="13"/>
      <c r="GM405" s="13"/>
      <c r="GN405" s="13"/>
      <c r="GO405" s="13"/>
      <c r="GP405" s="13"/>
      <c r="GQ405" s="13"/>
      <c r="GR405" s="13"/>
      <c r="GS405" s="13"/>
      <c r="GT405" s="13"/>
      <c r="GU405" s="13"/>
      <c r="GV405" s="13"/>
      <c r="GW405" s="13"/>
      <c r="GX405" s="13"/>
      <c r="GY405" s="13"/>
      <c r="GZ405" s="13"/>
      <c r="HA405" s="13"/>
      <c r="HB405" s="13"/>
      <c r="HC405" s="13"/>
      <c r="HD405" s="13"/>
      <c r="HE405" s="13"/>
      <c r="HF405" s="13"/>
      <c r="HG405" s="13"/>
      <c r="HH405" s="13"/>
      <c r="HI405" s="13"/>
      <c r="HJ405" s="13"/>
      <c r="HK405" s="13"/>
      <c r="HL405" s="13"/>
      <c r="HM405" s="13"/>
      <c r="HN405" s="13"/>
      <c r="HO405" s="13"/>
      <c r="HP405" s="13"/>
      <c r="HQ405" s="13"/>
      <c r="HR405" s="13"/>
      <c r="HS405" s="13"/>
      <c r="HT405" s="13"/>
      <c r="HU405" s="13"/>
      <c r="HV405" s="13"/>
      <c r="HW405" s="13"/>
      <c r="HX405" s="13"/>
      <c r="HY405" s="13"/>
      <c r="HZ405" s="13"/>
      <c r="IA405" s="13"/>
      <c r="IB405" s="13"/>
      <c r="IC405" s="13"/>
      <c r="ID405" s="13"/>
      <c r="IE405" s="13"/>
      <c r="IF405" s="13"/>
      <c r="IG405" s="13"/>
      <c r="IH405" s="13"/>
      <c r="II405" s="13"/>
      <c r="IJ405" s="13"/>
      <c r="IK405" s="13"/>
      <c r="IL405" s="13"/>
      <c r="IM405" s="13"/>
      <c r="IN405" s="13"/>
      <c r="IO405" s="13"/>
    </row>
    <row r="406" spans="1:249" s="10" customFormat="1" ht="62.25" customHeight="1" x14ac:dyDescent="0.25">
      <c r="A406" s="18">
        <v>1</v>
      </c>
      <c r="B406" s="213" t="s">
        <v>85</v>
      </c>
      <c r="C406" s="358">
        <f t="shared" ref="C406:F406" si="419">C392</f>
        <v>605</v>
      </c>
      <c r="D406" s="358">
        <f t="shared" si="419"/>
        <v>303</v>
      </c>
      <c r="E406" s="358">
        <f t="shared" si="419"/>
        <v>194</v>
      </c>
      <c r="F406" s="358">
        <f t="shared" si="419"/>
        <v>64.026402640264024</v>
      </c>
      <c r="G406" s="568">
        <f t="shared" si="405"/>
        <v>1450.9465</v>
      </c>
      <c r="H406" s="568">
        <f t="shared" si="418"/>
        <v>725</v>
      </c>
      <c r="I406" s="568">
        <f t="shared" si="418"/>
        <v>480.06536</v>
      </c>
      <c r="J406" s="568">
        <f t="shared" si="393"/>
        <v>66.215911724137939</v>
      </c>
      <c r="K406" s="13"/>
      <c r="L406" s="767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  <c r="EQ406" s="13"/>
      <c r="ER406" s="13"/>
      <c r="ES406" s="13"/>
      <c r="ET406" s="13"/>
      <c r="EU406" s="13"/>
      <c r="EV406" s="13"/>
      <c r="EW406" s="13"/>
      <c r="EX406" s="13"/>
      <c r="EY406" s="13"/>
      <c r="EZ406" s="13"/>
      <c r="FA406" s="13"/>
      <c r="FB406" s="13"/>
      <c r="FC406" s="13"/>
      <c r="FD406" s="13"/>
      <c r="FE406" s="13"/>
      <c r="FF406" s="13"/>
      <c r="FG406" s="13"/>
      <c r="FH406" s="13"/>
      <c r="FI406" s="13"/>
      <c r="FJ406" s="13"/>
      <c r="FK406" s="13"/>
      <c r="FL406" s="13"/>
      <c r="FM406" s="13"/>
      <c r="FN406" s="13"/>
      <c r="FO406" s="13"/>
      <c r="FP406" s="13"/>
      <c r="FQ406" s="13"/>
      <c r="FR406" s="13"/>
      <c r="FS406" s="13"/>
      <c r="FT406" s="13"/>
      <c r="FU406" s="13"/>
      <c r="FV406" s="13"/>
      <c r="FW406" s="13"/>
      <c r="FX406" s="13"/>
      <c r="FY406" s="13"/>
      <c r="FZ406" s="13"/>
      <c r="GA406" s="13"/>
      <c r="GB406" s="13"/>
      <c r="GC406" s="13"/>
      <c r="GD406" s="13"/>
      <c r="GE406" s="13"/>
      <c r="GF406" s="13"/>
      <c r="GG406" s="13"/>
      <c r="GH406" s="13"/>
      <c r="GI406" s="13"/>
      <c r="GJ406" s="13"/>
      <c r="GK406" s="13"/>
      <c r="GL406" s="13"/>
      <c r="GM406" s="13"/>
      <c r="GN406" s="13"/>
      <c r="GO406" s="13"/>
      <c r="GP406" s="13"/>
      <c r="GQ406" s="13"/>
      <c r="GR406" s="13"/>
      <c r="GS406" s="13"/>
      <c r="GT406" s="13"/>
      <c r="GU406" s="13"/>
      <c r="GV406" s="13"/>
      <c r="GW406" s="13"/>
      <c r="GX406" s="13"/>
      <c r="GY406" s="13"/>
      <c r="GZ406" s="13"/>
      <c r="HA406" s="13"/>
      <c r="HB406" s="13"/>
      <c r="HC406" s="13"/>
      <c r="HD406" s="13"/>
      <c r="HE406" s="13"/>
      <c r="HF406" s="13"/>
      <c r="HG406" s="13"/>
      <c r="HH406" s="13"/>
      <c r="HI406" s="13"/>
      <c r="HJ406" s="13"/>
      <c r="HK406" s="13"/>
      <c r="HL406" s="13"/>
      <c r="HM406" s="13"/>
      <c r="HN406" s="13"/>
      <c r="HO406" s="13"/>
      <c r="HP406" s="13"/>
      <c r="HQ406" s="13"/>
      <c r="HR406" s="13"/>
      <c r="HS406" s="13"/>
      <c r="HT406" s="13"/>
      <c r="HU406" s="13"/>
      <c r="HV406" s="13"/>
      <c r="HW406" s="13"/>
      <c r="HX406" s="13"/>
      <c r="HY406" s="13"/>
      <c r="HZ406" s="13"/>
      <c r="IA406" s="13"/>
      <c r="IB406" s="13"/>
      <c r="IC406" s="13"/>
      <c r="ID406" s="13"/>
      <c r="IE406" s="13"/>
      <c r="IF406" s="13"/>
      <c r="IG406" s="13"/>
      <c r="IH406" s="13"/>
      <c r="II406" s="13"/>
      <c r="IJ406" s="13"/>
      <c r="IK406" s="13"/>
      <c r="IL406" s="13"/>
      <c r="IM406" s="13"/>
      <c r="IN406" s="13"/>
      <c r="IO406" s="13"/>
    </row>
    <row r="407" spans="1:249" s="10" customFormat="1" ht="45" x14ac:dyDescent="0.25">
      <c r="A407" s="18">
        <v>1</v>
      </c>
      <c r="B407" s="213" t="s">
        <v>119</v>
      </c>
      <c r="C407" s="358">
        <f t="shared" ref="C407:F407" si="420">C393</f>
        <v>278</v>
      </c>
      <c r="D407" s="358">
        <f t="shared" si="420"/>
        <v>139</v>
      </c>
      <c r="E407" s="358">
        <f t="shared" si="420"/>
        <v>62</v>
      </c>
      <c r="F407" s="358">
        <f t="shared" si="420"/>
        <v>44.60431654676259</v>
      </c>
      <c r="G407" s="568">
        <f t="shared" si="405"/>
        <v>281.05799999999999</v>
      </c>
      <c r="H407" s="568">
        <f t="shared" si="418"/>
        <v>141</v>
      </c>
      <c r="I407" s="568">
        <f t="shared" si="418"/>
        <v>56.190239999999996</v>
      </c>
      <c r="J407" s="568">
        <f t="shared" si="393"/>
        <v>39.851234042553187</v>
      </c>
      <c r="K407" s="13"/>
      <c r="L407" s="767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  <c r="EQ407" s="13"/>
      <c r="ER407" s="13"/>
      <c r="ES407" s="13"/>
      <c r="ET407" s="13"/>
      <c r="EU407" s="13"/>
      <c r="EV407" s="13"/>
      <c r="EW407" s="13"/>
      <c r="EX407" s="13"/>
      <c r="EY407" s="13"/>
      <c r="EZ407" s="13"/>
      <c r="FA407" s="13"/>
      <c r="FB407" s="13"/>
      <c r="FC407" s="13"/>
      <c r="FD407" s="13"/>
      <c r="FE407" s="13"/>
      <c r="FF407" s="13"/>
      <c r="FG407" s="13"/>
      <c r="FH407" s="13"/>
      <c r="FI407" s="13"/>
      <c r="FJ407" s="13"/>
      <c r="FK407" s="13"/>
      <c r="FL407" s="13"/>
      <c r="FM407" s="13"/>
      <c r="FN407" s="13"/>
      <c r="FO407" s="13"/>
      <c r="FP407" s="13"/>
      <c r="FQ407" s="13"/>
      <c r="FR407" s="13"/>
      <c r="FS407" s="13"/>
      <c r="FT407" s="13"/>
      <c r="FU407" s="13"/>
      <c r="FV407" s="13"/>
      <c r="FW407" s="13"/>
      <c r="FX407" s="13"/>
      <c r="FY407" s="13"/>
      <c r="FZ407" s="13"/>
      <c r="GA407" s="13"/>
      <c r="GB407" s="13"/>
      <c r="GC407" s="13"/>
      <c r="GD407" s="13"/>
      <c r="GE407" s="13"/>
      <c r="GF407" s="13"/>
      <c r="GG407" s="13"/>
      <c r="GH407" s="13"/>
      <c r="GI407" s="13"/>
      <c r="GJ407" s="13"/>
      <c r="GK407" s="13"/>
      <c r="GL407" s="13"/>
      <c r="GM407" s="13"/>
      <c r="GN407" s="13"/>
      <c r="GO407" s="13"/>
      <c r="GP407" s="13"/>
      <c r="GQ407" s="13"/>
      <c r="GR407" s="13"/>
      <c r="GS407" s="13"/>
      <c r="GT407" s="13"/>
      <c r="GU407" s="13"/>
      <c r="GV407" s="13"/>
      <c r="GW407" s="13"/>
      <c r="GX407" s="13"/>
      <c r="GY407" s="13"/>
      <c r="GZ407" s="13"/>
      <c r="HA407" s="13"/>
      <c r="HB407" s="13"/>
      <c r="HC407" s="13"/>
      <c r="HD407" s="13"/>
      <c r="HE407" s="13"/>
      <c r="HF407" s="13"/>
      <c r="HG407" s="13"/>
      <c r="HH407" s="13"/>
      <c r="HI407" s="13"/>
      <c r="HJ407" s="13"/>
      <c r="HK407" s="13"/>
      <c r="HL407" s="13"/>
      <c r="HM407" s="13"/>
      <c r="HN407" s="13"/>
      <c r="HO407" s="13"/>
      <c r="HP407" s="13"/>
      <c r="HQ407" s="13"/>
      <c r="HR407" s="13"/>
      <c r="HS407" s="13"/>
      <c r="HT407" s="13"/>
      <c r="HU407" s="13"/>
      <c r="HV407" s="13"/>
      <c r="HW407" s="13"/>
      <c r="HX407" s="13"/>
      <c r="HY407" s="13"/>
      <c r="HZ407" s="13"/>
      <c r="IA407" s="13"/>
      <c r="IB407" s="13"/>
      <c r="IC407" s="13"/>
      <c r="ID407" s="13"/>
      <c r="IE407" s="13"/>
      <c r="IF407" s="13"/>
      <c r="IG407" s="13"/>
      <c r="IH407" s="13"/>
      <c r="II407" s="13"/>
      <c r="IJ407" s="13"/>
      <c r="IK407" s="13"/>
      <c r="IL407" s="13"/>
      <c r="IM407" s="13"/>
      <c r="IN407" s="13"/>
      <c r="IO407" s="13"/>
    </row>
    <row r="408" spans="1:249" s="10" customFormat="1" ht="30" x14ac:dyDescent="0.25">
      <c r="A408" s="18">
        <v>1</v>
      </c>
      <c r="B408" s="213" t="s">
        <v>86</v>
      </c>
      <c r="C408" s="358">
        <f t="shared" ref="C408:F408" si="421">C394</f>
        <v>69</v>
      </c>
      <c r="D408" s="358">
        <f t="shared" si="421"/>
        <v>35</v>
      </c>
      <c r="E408" s="358">
        <f t="shared" si="421"/>
        <v>11</v>
      </c>
      <c r="F408" s="358">
        <f t="shared" si="421"/>
        <v>31.428571428571427</v>
      </c>
      <c r="G408" s="568">
        <f t="shared" si="405"/>
        <v>276.05864999999994</v>
      </c>
      <c r="H408" s="568">
        <f t="shared" si="418"/>
        <v>138</v>
      </c>
      <c r="I408" s="568">
        <f t="shared" si="418"/>
        <v>45.521729999999998</v>
      </c>
      <c r="J408" s="568">
        <f t="shared" si="393"/>
        <v>32.986760869565217</v>
      </c>
      <c r="K408" s="13"/>
      <c r="L408" s="767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  <c r="EQ408" s="13"/>
      <c r="ER408" s="13"/>
      <c r="ES408" s="13"/>
      <c r="ET408" s="13"/>
      <c r="EU408" s="13"/>
      <c r="EV408" s="13"/>
      <c r="EW408" s="13"/>
      <c r="EX408" s="13"/>
      <c r="EY408" s="13"/>
      <c r="EZ408" s="13"/>
      <c r="FA408" s="13"/>
      <c r="FB408" s="13"/>
      <c r="FC408" s="13"/>
      <c r="FD408" s="13"/>
      <c r="FE408" s="13"/>
      <c r="FF408" s="13"/>
      <c r="FG408" s="13"/>
      <c r="FH408" s="13"/>
      <c r="FI408" s="13"/>
      <c r="FJ408" s="13"/>
      <c r="FK408" s="13"/>
      <c r="FL408" s="13"/>
      <c r="FM408" s="13"/>
      <c r="FN408" s="13"/>
      <c r="FO408" s="13"/>
      <c r="FP408" s="13"/>
      <c r="FQ408" s="13"/>
      <c r="FR408" s="13"/>
      <c r="FS408" s="13"/>
      <c r="FT408" s="13"/>
      <c r="FU408" s="13"/>
      <c r="FV408" s="13"/>
      <c r="FW408" s="13"/>
      <c r="FX408" s="13"/>
      <c r="FY408" s="13"/>
      <c r="FZ408" s="13"/>
      <c r="GA408" s="13"/>
      <c r="GB408" s="13"/>
      <c r="GC408" s="13"/>
      <c r="GD408" s="13"/>
      <c r="GE408" s="13"/>
      <c r="GF408" s="13"/>
      <c r="GG408" s="13"/>
      <c r="GH408" s="13"/>
      <c r="GI408" s="13"/>
      <c r="GJ408" s="13"/>
      <c r="GK408" s="13"/>
      <c r="GL408" s="13"/>
      <c r="GM408" s="13"/>
      <c r="GN408" s="13"/>
      <c r="GO408" s="13"/>
      <c r="GP408" s="13"/>
      <c r="GQ408" s="13"/>
      <c r="GR408" s="13"/>
      <c r="GS408" s="13"/>
      <c r="GT408" s="13"/>
      <c r="GU408" s="13"/>
      <c r="GV408" s="13"/>
      <c r="GW408" s="13"/>
      <c r="GX408" s="13"/>
      <c r="GY408" s="13"/>
      <c r="GZ408" s="13"/>
      <c r="HA408" s="13"/>
      <c r="HB408" s="13"/>
      <c r="HC408" s="13"/>
      <c r="HD408" s="13"/>
      <c r="HE408" s="13"/>
      <c r="HF408" s="13"/>
      <c r="HG408" s="13"/>
      <c r="HH408" s="13"/>
      <c r="HI408" s="13"/>
      <c r="HJ408" s="13"/>
      <c r="HK408" s="13"/>
      <c r="HL408" s="13"/>
      <c r="HM408" s="13"/>
      <c r="HN408" s="13"/>
      <c r="HO408" s="13"/>
      <c r="HP408" s="13"/>
      <c r="HQ408" s="13"/>
      <c r="HR408" s="13"/>
      <c r="HS408" s="13"/>
      <c r="HT408" s="13"/>
      <c r="HU408" s="13"/>
      <c r="HV408" s="13"/>
      <c r="HW408" s="13"/>
      <c r="HX408" s="13"/>
      <c r="HY408" s="13"/>
      <c r="HZ408" s="13"/>
      <c r="IA408" s="13"/>
      <c r="IB408" s="13"/>
      <c r="IC408" s="13"/>
      <c r="ID408" s="13"/>
      <c r="IE408" s="13"/>
      <c r="IF408" s="13"/>
      <c r="IG408" s="13"/>
      <c r="IH408" s="13"/>
      <c r="II408" s="13"/>
      <c r="IJ408" s="13"/>
      <c r="IK408" s="13"/>
      <c r="IL408" s="13"/>
      <c r="IM408" s="13"/>
      <c r="IN408" s="13"/>
      <c r="IO408" s="13"/>
    </row>
    <row r="409" spans="1:249" s="10" customFormat="1" ht="30" x14ac:dyDescent="0.25">
      <c r="A409" s="18">
        <v>1</v>
      </c>
      <c r="B409" s="213" t="s">
        <v>87</v>
      </c>
      <c r="C409" s="358">
        <f t="shared" ref="C409:F410" si="422">C395</f>
        <v>172</v>
      </c>
      <c r="D409" s="358">
        <f t="shared" si="422"/>
        <v>86</v>
      </c>
      <c r="E409" s="358">
        <f t="shared" si="422"/>
        <v>82</v>
      </c>
      <c r="F409" s="358">
        <f t="shared" si="422"/>
        <v>95.348837209302332</v>
      </c>
      <c r="G409" s="568">
        <f t="shared" si="405"/>
        <v>130.83868000000001</v>
      </c>
      <c r="H409" s="568">
        <f t="shared" si="418"/>
        <v>65</v>
      </c>
      <c r="I409" s="568">
        <f t="shared" si="418"/>
        <v>62.37657999999999</v>
      </c>
      <c r="J409" s="568">
        <f t="shared" si="393"/>
        <v>95.963969230769223</v>
      </c>
      <c r="K409" s="13"/>
      <c r="L409" s="767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3"/>
      <c r="FD409" s="13"/>
      <c r="FE409" s="13"/>
      <c r="FF409" s="13"/>
      <c r="FG409" s="13"/>
      <c r="FH409" s="13"/>
      <c r="FI409" s="13"/>
      <c r="FJ409" s="13"/>
      <c r="FK409" s="13"/>
      <c r="FL409" s="13"/>
      <c r="FM409" s="13"/>
      <c r="FN409" s="13"/>
      <c r="FO409" s="13"/>
      <c r="FP409" s="13"/>
      <c r="FQ409" s="13"/>
      <c r="FR409" s="13"/>
      <c r="FS409" s="13"/>
      <c r="FT409" s="13"/>
      <c r="FU409" s="13"/>
      <c r="FV409" s="13"/>
      <c r="FW409" s="13"/>
      <c r="FX409" s="13"/>
      <c r="FY409" s="13"/>
      <c r="FZ409" s="13"/>
      <c r="GA409" s="13"/>
      <c r="GB409" s="13"/>
      <c r="GC409" s="13"/>
      <c r="GD409" s="13"/>
      <c r="GE409" s="13"/>
      <c r="GF409" s="13"/>
      <c r="GG409" s="13"/>
      <c r="GH409" s="13"/>
      <c r="GI409" s="13"/>
      <c r="GJ409" s="13"/>
      <c r="GK409" s="13"/>
      <c r="GL409" s="13"/>
      <c r="GM409" s="13"/>
      <c r="GN409" s="13"/>
      <c r="GO409" s="13"/>
      <c r="GP409" s="13"/>
      <c r="GQ409" s="13"/>
      <c r="GR409" s="13"/>
      <c r="GS409" s="13"/>
      <c r="GT409" s="13"/>
      <c r="GU409" s="13"/>
      <c r="GV409" s="13"/>
      <c r="GW409" s="13"/>
      <c r="GX409" s="13"/>
      <c r="GY409" s="13"/>
      <c r="GZ409" s="13"/>
      <c r="HA409" s="13"/>
      <c r="HB409" s="13"/>
      <c r="HC409" s="13"/>
      <c r="HD409" s="13"/>
      <c r="HE409" s="13"/>
      <c r="HF409" s="13"/>
      <c r="HG409" s="13"/>
      <c r="HH409" s="13"/>
      <c r="HI409" s="13"/>
      <c r="HJ409" s="13"/>
      <c r="HK409" s="13"/>
      <c r="HL409" s="13"/>
      <c r="HM409" s="13"/>
      <c r="HN409" s="13"/>
      <c r="HO409" s="13"/>
      <c r="HP409" s="13"/>
      <c r="HQ409" s="13"/>
      <c r="HR409" s="13"/>
      <c r="HS409" s="13"/>
      <c r="HT409" s="13"/>
      <c r="HU409" s="13"/>
      <c r="HV409" s="13"/>
      <c r="HW409" s="13"/>
      <c r="HX409" s="13"/>
      <c r="HY409" s="13"/>
      <c r="HZ409" s="13"/>
      <c r="IA409" s="13"/>
      <c r="IB409" s="13"/>
      <c r="IC409" s="13"/>
      <c r="ID409" s="13"/>
      <c r="IE409" s="13"/>
      <c r="IF409" s="13"/>
      <c r="IG409" s="13"/>
      <c r="IH409" s="13"/>
      <c r="II409" s="13"/>
      <c r="IJ409" s="13"/>
      <c r="IK409" s="13"/>
      <c r="IL409" s="13"/>
      <c r="IM409" s="13"/>
      <c r="IN409" s="13"/>
      <c r="IO409" s="13"/>
    </row>
    <row r="410" spans="1:249" s="10" customFormat="1" ht="30" x14ac:dyDescent="0.25">
      <c r="A410" s="18"/>
      <c r="B410" s="213" t="s">
        <v>133</v>
      </c>
      <c r="C410" s="358">
        <f t="shared" si="422"/>
        <v>1310</v>
      </c>
      <c r="D410" s="358">
        <f t="shared" si="422"/>
        <v>655</v>
      </c>
      <c r="E410" s="358">
        <f t="shared" si="422"/>
        <v>568</v>
      </c>
      <c r="F410" s="358">
        <f t="shared" si="422"/>
        <v>86.717557251908389</v>
      </c>
      <c r="G410" s="568">
        <f t="shared" si="405"/>
        <v>1010.6125999999999</v>
      </c>
      <c r="H410" s="568">
        <f t="shared" si="418"/>
        <v>505</v>
      </c>
      <c r="I410" s="568">
        <f t="shared" si="418"/>
        <v>437.05706000000009</v>
      </c>
      <c r="J410" s="568">
        <f t="shared" ref="J410" si="423">I410/H410*100</f>
        <v>86.545952475247546</v>
      </c>
      <c r="K410" s="13"/>
      <c r="L410" s="767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  <c r="EQ410" s="13"/>
      <c r="ER410" s="13"/>
      <c r="ES410" s="13"/>
      <c r="ET410" s="13"/>
      <c r="EU410" s="13"/>
      <c r="EV410" s="13"/>
      <c r="EW410" s="13"/>
      <c r="EX410" s="13"/>
      <c r="EY410" s="13"/>
      <c r="EZ410" s="13"/>
      <c r="FA410" s="13"/>
      <c r="FB410" s="13"/>
      <c r="FC410" s="13"/>
      <c r="FD410" s="13"/>
      <c r="FE410" s="13"/>
      <c r="FF410" s="13"/>
      <c r="FG410" s="13"/>
      <c r="FH410" s="13"/>
      <c r="FI410" s="13"/>
      <c r="FJ410" s="13"/>
      <c r="FK410" s="13"/>
      <c r="FL410" s="13"/>
      <c r="FM410" s="13"/>
      <c r="FN410" s="13"/>
      <c r="FO410" s="13"/>
      <c r="FP410" s="13"/>
      <c r="FQ410" s="13"/>
      <c r="FR410" s="13"/>
      <c r="FS410" s="13"/>
      <c r="FT410" s="13"/>
      <c r="FU410" s="13"/>
      <c r="FV410" s="13"/>
      <c r="FW410" s="13"/>
      <c r="FX410" s="13"/>
      <c r="FY410" s="13"/>
      <c r="FZ410" s="13"/>
      <c r="GA410" s="13"/>
      <c r="GB410" s="13"/>
      <c r="GC410" s="13"/>
      <c r="GD410" s="13"/>
      <c r="GE410" s="13"/>
      <c r="GF410" s="13"/>
      <c r="GG410" s="13"/>
      <c r="GH410" s="13"/>
      <c r="GI410" s="13"/>
      <c r="GJ410" s="13"/>
      <c r="GK410" s="13"/>
      <c r="GL410" s="13"/>
      <c r="GM410" s="13"/>
      <c r="GN410" s="13"/>
      <c r="GO410" s="13"/>
      <c r="GP410" s="13"/>
      <c r="GQ410" s="13"/>
      <c r="GR410" s="13"/>
      <c r="GS410" s="13"/>
      <c r="GT410" s="13"/>
      <c r="GU410" s="13"/>
      <c r="GV410" s="13"/>
      <c r="GW410" s="13"/>
      <c r="GX410" s="13"/>
      <c r="GY410" s="13"/>
      <c r="GZ410" s="13"/>
      <c r="HA410" s="13"/>
      <c r="HB410" s="13"/>
      <c r="HC410" s="13"/>
      <c r="HD410" s="13"/>
      <c r="HE410" s="13"/>
      <c r="HF410" s="13"/>
      <c r="HG410" s="13"/>
      <c r="HH410" s="13"/>
      <c r="HI410" s="13"/>
      <c r="HJ410" s="13"/>
      <c r="HK410" s="13"/>
      <c r="HL410" s="13"/>
      <c r="HM410" s="13"/>
      <c r="HN410" s="13"/>
      <c r="HO410" s="13"/>
      <c r="HP410" s="13"/>
      <c r="HQ410" s="13"/>
      <c r="HR410" s="13"/>
      <c r="HS410" s="13"/>
      <c r="HT410" s="13"/>
      <c r="HU410" s="13"/>
      <c r="HV410" s="13"/>
      <c r="HW410" s="13"/>
      <c r="HX410" s="13"/>
      <c r="HY410" s="13"/>
      <c r="HZ410" s="13"/>
      <c r="IA410" s="13"/>
      <c r="IB410" s="13"/>
      <c r="IC410" s="13"/>
      <c r="ID410" s="13"/>
      <c r="IE410" s="13"/>
      <c r="IF410" s="13"/>
      <c r="IG410" s="13"/>
      <c r="IH410" s="13"/>
      <c r="II410" s="13"/>
      <c r="IJ410" s="13"/>
      <c r="IK410" s="13"/>
      <c r="IL410" s="13"/>
      <c r="IM410" s="13"/>
      <c r="IN410" s="13"/>
      <c r="IO410" s="13"/>
    </row>
    <row r="411" spans="1:249" x14ac:dyDescent="0.25">
      <c r="A411" s="18">
        <v>1</v>
      </c>
      <c r="B411" s="290" t="s">
        <v>117</v>
      </c>
      <c r="C411" s="289">
        <f t="shared" ref="C411:F411" si="424">C397</f>
        <v>0</v>
      </c>
      <c r="D411" s="289">
        <f t="shared" si="424"/>
        <v>0</v>
      </c>
      <c r="E411" s="289">
        <f t="shared" si="424"/>
        <v>0</v>
      </c>
      <c r="F411" s="289">
        <f t="shared" si="424"/>
        <v>0</v>
      </c>
      <c r="G411" s="569">
        <f t="shared" ref="G411:J411" si="425">G397</f>
        <v>4294.2693600000002</v>
      </c>
      <c r="H411" s="569">
        <f t="shared" si="425"/>
        <v>2147</v>
      </c>
      <c r="I411" s="569">
        <f t="shared" si="425"/>
        <v>1578.4979000000001</v>
      </c>
      <c r="J411" s="569">
        <f t="shared" si="425"/>
        <v>73.521094550535636</v>
      </c>
    </row>
    <row r="412" spans="1:249" ht="15.75" thickBot="1" x14ac:dyDescent="0.3">
      <c r="A412" s="18">
        <v>1</v>
      </c>
      <c r="B412" s="87" t="s">
        <v>11</v>
      </c>
      <c r="C412" s="8"/>
      <c r="D412" s="8"/>
      <c r="E412" s="174"/>
      <c r="F412" s="8"/>
      <c r="G412" s="548"/>
      <c r="H412" s="548"/>
      <c r="I412" s="549"/>
      <c r="J412" s="548"/>
    </row>
    <row r="413" spans="1:249" ht="43.5" x14ac:dyDescent="0.25">
      <c r="A413" s="18">
        <v>1</v>
      </c>
      <c r="B413" s="133" t="s">
        <v>59</v>
      </c>
      <c r="C413" s="131"/>
      <c r="D413" s="131"/>
      <c r="E413" s="131"/>
      <c r="F413" s="131"/>
      <c r="G413" s="503"/>
      <c r="H413" s="503"/>
      <c r="I413" s="503"/>
      <c r="J413" s="503"/>
    </row>
    <row r="414" spans="1:249" s="37" customFormat="1" ht="30" x14ac:dyDescent="0.25">
      <c r="A414" s="18">
        <v>1</v>
      </c>
      <c r="B414" s="74" t="s">
        <v>130</v>
      </c>
      <c r="C414" s="120">
        <f>SUM(C415:C418)</f>
        <v>992</v>
      </c>
      <c r="D414" s="120">
        <f t="shared" ref="D414:E414" si="426">SUM(D415:D418)</f>
        <v>496</v>
      </c>
      <c r="E414" s="120">
        <f t="shared" si="426"/>
        <v>148</v>
      </c>
      <c r="F414" s="120">
        <f>E414/D414*100</f>
        <v>29.838709677419356</v>
      </c>
      <c r="G414" s="511">
        <f>SUM(G415:G418)</f>
        <v>2481.7120160000004</v>
      </c>
      <c r="H414" s="511">
        <f t="shared" ref="H414:I414" si="427">SUM(H415:H418)</f>
        <v>1241</v>
      </c>
      <c r="I414" s="511">
        <f t="shared" si="427"/>
        <v>351.28998999999999</v>
      </c>
      <c r="J414" s="511">
        <f t="shared" ref="J414:J426" si="428">I414/H414*100</f>
        <v>28.307009669621273</v>
      </c>
      <c r="L414" s="112"/>
    </row>
    <row r="415" spans="1:249" s="37" customFormat="1" ht="38.1" customHeight="1" x14ac:dyDescent="0.25">
      <c r="A415" s="18">
        <v>1</v>
      </c>
      <c r="B415" s="73" t="s">
        <v>83</v>
      </c>
      <c r="C415" s="120">
        <v>738</v>
      </c>
      <c r="D415" s="113">
        <f t="shared" ref="D415:D422" si="429">ROUND(C415/12*$B$3,0)</f>
        <v>369</v>
      </c>
      <c r="E415" s="120">
        <v>147</v>
      </c>
      <c r="F415" s="120">
        <f>E415/D415*100</f>
        <v>39.837398373983739</v>
      </c>
      <c r="G415" s="511">
        <v>1810.9148960000002</v>
      </c>
      <c r="H415" s="690">
        <f t="shared" ref="H415" si="430">ROUND(G415/12*$B$3,0)</f>
        <v>905</v>
      </c>
      <c r="I415" s="511">
        <v>349.6995</v>
      </c>
      <c r="J415" s="511">
        <f t="shared" si="428"/>
        <v>38.640828729281765</v>
      </c>
      <c r="L415" s="112"/>
    </row>
    <row r="416" spans="1:249" s="37" customFormat="1" ht="38.1" customHeight="1" x14ac:dyDescent="0.25">
      <c r="A416" s="18">
        <v>1</v>
      </c>
      <c r="B416" s="73" t="s">
        <v>84</v>
      </c>
      <c r="C416" s="120">
        <v>224</v>
      </c>
      <c r="D416" s="113">
        <f t="shared" si="429"/>
        <v>112</v>
      </c>
      <c r="E416" s="120">
        <v>1</v>
      </c>
      <c r="F416" s="120">
        <f>E416/D416*100</f>
        <v>0.89285714285714279</v>
      </c>
      <c r="G416" s="511">
        <v>483.08735999999999</v>
      </c>
      <c r="H416" s="690">
        <f t="shared" ref="H416:H424" si="431">ROUND(G416/12*$B$3,0)</f>
        <v>242</v>
      </c>
      <c r="I416" s="511">
        <v>1.5904899999999997</v>
      </c>
      <c r="J416" s="511">
        <f t="shared" si="428"/>
        <v>0.65722727272727266</v>
      </c>
      <c r="L416" s="112"/>
    </row>
    <row r="417" spans="1:249" s="37" customFormat="1" ht="46.5" customHeight="1" x14ac:dyDescent="0.25">
      <c r="A417" s="18">
        <v>1</v>
      </c>
      <c r="B417" s="73" t="s">
        <v>124</v>
      </c>
      <c r="C417" s="120"/>
      <c r="D417" s="113">
        <f t="shared" si="429"/>
        <v>0</v>
      </c>
      <c r="E417" s="120"/>
      <c r="F417" s="120"/>
      <c r="G417" s="511"/>
      <c r="H417" s="690">
        <f t="shared" si="431"/>
        <v>0</v>
      </c>
      <c r="I417" s="511"/>
      <c r="J417" s="511" t="e">
        <f t="shared" si="428"/>
        <v>#DIV/0!</v>
      </c>
      <c r="L417" s="112"/>
    </row>
    <row r="418" spans="1:249" s="37" customFormat="1" ht="42" customHeight="1" x14ac:dyDescent="0.25">
      <c r="A418" s="18">
        <v>1</v>
      </c>
      <c r="B418" s="73" t="s">
        <v>125</v>
      </c>
      <c r="C418" s="120">
        <v>30</v>
      </c>
      <c r="D418" s="113">
        <f t="shared" si="429"/>
        <v>15</v>
      </c>
      <c r="E418" s="120"/>
      <c r="F418" s="120">
        <f t="shared" ref="F418:F423" si="432">E418/D418*100</f>
        <v>0</v>
      </c>
      <c r="G418" s="511">
        <v>187.70976000000002</v>
      </c>
      <c r="H418" s="690">
        <f t="shared" si="431"/>
        <v>94</v>
      </c>
      <c r="I418" s="511"/>
      <c r="J418" s="511">
        <f t="shared" si="428"/>
        <v>0</v>
      </c>
      <c r="L418" s="112"/>
    </row>
    <row r="419" spans="1:249" s="37" customFormat="1" ht="49.5" customHeight="1" x14ac:dyDescent="0.25">
      <c r="A419" s="18">
        <v>1</v>
      </c>
      <c r="B419" s="74" t="s">
        <v>122</v>
      </c>
      <c r="C419" s="120">
        <f>SUM(C420:C424)</f>
        <v>1204</v>
      </c>
      <c r="D419" s="120">
        <f t="shared" ref="D419:I419" si="433">SUM(D420:D424)</f>
        <v>603</v>
      </c>
      <c r="E419" s="120">
        <f t="shared" si="433"/>
        <v>352</v>
      </c>
      <c r="F419" s="120">
        <f t="shared" si="432"/>
        <v>58.374792703150916</v>
      </c>
      <c r="G419" s="504">
        <f t="shared" si="433"/>
        <v>2493.3538999999996</v>
      </c>
      <c r="H419" s="504">
        <f t="shared" si="433"/>
        <v>1247</v>
      </c>
      <c r="I419" s="504">
        <f t="shared" si="433"/>
        <v>777.45928000000004</v>
      </c>
      <c r="J419" s="511">
        <f t="shared" si="428"/>
        <v>62.34637369687249</v>
      </c>
      <c r="L419" s="112"/>
    </row>
    <row r="420" spans="1:249" s="37" customFormat="1" ht="30" x14ac:dyDescent="0.25">
      <c r="A420" s="18">
        <v>1</v>
      </c>
      <c r="B420" s="73" t="s">
        <v>118</v>
      </c>
      <c r="C420" s="120">
        <v>230</v>
      </c>
      <c r="D420" s="113">
        <f t="shared" si="429"/>
        <v>115</v>
      </c>
      <c r="E420" s="120"/>
      <c r="F420" s="120">
        <f t="shared" si="432"/>
        <v>0</v>
      </c>
      <c r="G420" s="511">
        <v>403.39009999999996</v>
      </c>
      <c r="H420" s="690">
        <f t="shared" si="431"/>
        <v>202</v>
      </c>
      <c r="I420" s="511"/>
      <c r="J420" s="511">
        <f t="shared" si="428"/>
        <v>0</v>
      </c>
      <c r="L420" s="112"/>
    </row>
    <row r="421" spans="1:249" s="37" customFormat="1" ht="60" x14ac:dyDescent="0.25">
      <c r="A421" s="18">
        <v>1</v>
      </c>
      <c r="B421" s="73" t="s">
        <v>129</v>
      </c>
      <c r="C421" s="120">
        <v>775</v>
      </c>
      <c r="D421" s="113">
        <f t="shared" si="429"/>
        <v>388</v>
      </c>
      <c r="E421" s="120">
        <v>307</v>
      </c>
      <c r="F421" s="120">
        <f t="shared" si="432"/>
        <v>79.123711340206185</v>
      </c>
      <c r="G421" s="511">
        <v>1625.6679999999999</v>
      </c>
      <c r="H421" s="690">
        <f t="shared" si="431"/>
        <v>813</v>
      </c>
      <c r="I421" s="511">
        <v>730.07542999999998</v>
      </c>
      <c r="J421" s="511">
        <f t="shared" si="428"/>
        <v>89.800175891758911</v>
      </c>
      <c r="L421" s="112"/>
    </row>
    <row r="422" spans="1:249" s="37" customFormat="1" ht="45" x14ac:dyDescent="0.25">
      <c r="A422" s="18">
        <v>1</v>
      </c>
      <c r="B422" s="73" t="s">
        <v>119</v>
      </c>
      <c r="C422" s="120">
        <v>111</v>
      </c>
      <c r="D422" s="113">
        <f t="shared" si="429"/>
        <v>56</v>
      </c>
      <c r="E422" s="120">
        <v>45</v>
      </c>
      <c r="F422" s="120">
        <f t="shared" si="432"/>
        <v>80.357142857142861</v>
      </c>
      <c r="G422" s="511">
        <v>112.221</v>
      </c>
      <c r="H422" s="690">
        <f t="shared" si="431"/>
        <v>56</v>
      </c>
      <c r="I422" s="511">
        <v>47.383849999999995</v>
      </c>
      <c r="J422" s="511">
        <f t="shared" si="428"/>
        <v>84.614017857142855</v>
      </c>
      <c r="L422" s="112"/>
    </row>
    <row r="423" spans="1:249" s="37" customFormat="1" ht="30" x14ac:dyDescent="0.25">
      <c r="A423" s="18">
        <v>1</v>
      </c>
      <c r="B423" s="73" t="s">
        <v>86</v>
      </c>
      <c r="C423" s="120">
        <v>88</v>
      </c>
      <c r="D423" s="113">
        <f t="shared" ref="D423:D424" si="434">ROUND(C423/12*$B$3,0)</f>
        <v>44</v>
      </c>
      <c r="E423" s="120"/>
      <c r="F423" s="120">
        <f t="shared" si="432"/>
        <v>0</v>
      </c>
      <c r="G423" s="511">
        <v>352.07479999999998</v>
      </c>
      <c r="H423" s="690">
        <f t="shared" si="431"/>
        <v>176</v>
      </c>
      <c r="I423" s="511">
        <v>0</v>
      </c>
      <c r="J423" s="511">
        <f t="shared" si="428"/>
        <v>0</v>
      </c>
      <c r="L423" s="112"/>
    </row>
    <row r="424" spans="1:249" s="37" customFormat="1" ht="30" x14ac:dyDescent="0.25">
      <c r="A424" s="18">
        <v>1</v>
      </c>
      <c r="B424" s="73" t="s">
        <v>87</v>
      </c>
      <c r="C424" s="120"/>
      <c r="D424" s="113">
        <f t="shared" si="434"/>
        <v>0</v>
      </c>
      <c r="E424" s="120"/>
      <c r="F424" s="120"/>
      <c r="G424" s="511"/>
      <c r="H424" s="690">
        <f t="shared" si="431"/>
        <v>0</v>
      </c>
      <c r="I424" s="511"/>
      <c r="J424" s="511"/>
      <c r="L424" s="112"/>
    </row>
    <row r="425" spans="1:249" s="37" customFormat="1" ht="30" x14ac:dyDescent="0.25">
      <c r="A425" s="18"/>
      <c r="B425" s="711" t="s">
        <v>133</v>
      </c>
      <c r="C425" s="120">
        <v>2600</v>
      </c>
      <c r="D425" s="113">
        <f t="shared" ref="D425" si="435">ROUND(C425/12*$B$3,0)</f>
        <v>1300</v>
      </c>
      <c r="E425" s="120">
        <v>47</v>
      </c>
      <c r="F425" s="120">
        <f t="shared" ref="F425" si="436">E425/D425*100</f>
        <v>3.6153846153846154</v>
      </c>
      <c r="G425" s="511">
        <v>2005.796</v>
      </c>
      <c r="H425" s="690">
        <f t="shared" ref="H425" si="437">ROUND(G425/12*$B$3,0)</f>
        <v>1003</v>
      </c>
      <c r="I425" s="511">
        <v>50.916359999999997</v>
      </c>
      <c r="J425" s="511">
        <f t="shared" ref="J425" si="438">I425/H425*100</f>
        <v>5.0764067796610171</v>
      </c>
      <c r="L425" s="112"/>
    </row>
    <row r="426" spans="1:249" s="37" customFormat="1" ht="29.25" customHeight="1" thickBot="1" x14ac:dyDescent="0.3">
      <c r="A426" s="18">
        <v>1</v>
      </c>
      <c r="B426" s="12" t="s">
        <v>3</v>
      </c>
      <c r="C426" s="24"/>
      <c r="D426" s="24"/>
      <c r="E426" s="24"/>
      <c r="F426" s="24"/>
      <c r="G426" s="515">
        <f>G419+G414+G425</f>
        <v>6980.8619159999998</v>
      </c>
      <c r="H426" s="515">
        <f t="shared" ref="H426:I426" si="439">H419+H414+H425</f>
        <v>3491</v>
      </c>
      <c r="I426" s="515">
        <f t="shared" si="439"/>
        <v>1179.66563</v>
      </c>
      <c r="J426" s="515">
        <f t="shared" si="428"/>
        <v>33.791625035806362</v>
      </c>
      <c r="L426" s="112"/>
    </row>
    <row r="427" spans="1:249" x14ac:dyDescent="0.25">
      <c r="A427" s="18">
        <v>1</v>
      </c>
      <c r="B427" s="96" t="s">
        <v>13</v>
      </c>
      <c r="C427" s="179"/>
      <c r="D427" s="179"/>
      <c r="E427" s="179"/>
      <c r="F427" s="179"/>
      <c r="G427" s="570"/>
      <c r="H427" s="570"/>
      <c r="I427" s="570"/>
      <c r="J427" s="570"/>
    </row>
    <row r="428" spans="1:249" s="10" customFormat="1" ht="30" x14ac:dyDescent="0.25">
      <c r="A428" s="18">
        <v>1</v>
      </c>
      <c r="B428" s="239" t="s">
        <v>130</v>
      </c>
      <c r="C428" s="359">
        <f t="shared" ref="C428:F428" si="440">C414</f>
        <v>992</v>
      </c>
      <c r="D428" s="359">
        <f t="shared" si="440"/>
        <v>496</v>
      </c>
      <c r="E428" s="359">
        <f t="shared" si="440"/>
        <v>148</v>
      </c>
      <c r="F428" s="359">
        <f t="shared" si="440"/>
        <v>29.838709677419356</v>
      </c>
      <c r="G428" s="571">
        <f t="shared" ref="G428:G439" si="441">G414</f>
        <v>2481.7120160000004</v>
      </c>
      <c r="H428" s="571">
        <f t="shared" ref="H428:J428" si="442">H414</f>
        <v>1241</v>
      </c>
      <c r="I428" s="571">
        <f t="shared" si="442"/>
        <v>351.28998999999999</v>
      </c>
      <c r="J428" s="571">
        <f t="shared" si="442"/>
        <v>28.307009669621273</v>
      </c>
      <c r="K428" s="13"/>
      <c r="L428" s="767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  <c r="EQ428" s="13"/>
      <c r="ER428" s="13"/>
      <c r="ES428" s="13"/>
      <c r="ET428" s="13"/>
      <c r="EU428" s="13"/>
      <c r="EV428" s="13"/>
      <c r="EW428" s="13"/>
      <c r="EX428" s="13"/>
      <c r="EY428" s="13"/>
      <c r="EZ428" s="13"/>
      <c r="FA428" s="13"/>
      <c r="FB428" s="13"/>
      <c r="FC428" s="13"/>
      <c r="FD428" s="13"/>
      <c r="FE428" s="13"/>
      <c r="FF428" s="13"/>
      <c r="FG428" s="13"/>
      <c r="FH428" s="13"/>
      <c r="FI428" s="13"/>
      <c r="FJ428" s="13"/>
      <c r="FK428" s="13"/>
      <c r="FL428" s="13"/>
      <c r="FM428" s="13"/>
      <c r="FN428" s="13"/>
      <c r="FO428" s="13"/>
      <c r="FP428" s="13"/>
      <c r="FQ428" s="13"/>
      <c r="FR428" s="13"/>
      <c r="FS428" s="13"/>
      <c r="FT428" s="13"/>
      <c r="FU428" s="13"/>
      <c r="FV428" s="13"/>
      <c r="FW428" s="13"/>
      <c r="FX428" s="13"/>
      <c r="FY428" s="13"/>
      <c r="FZ428" s="13"/>
      <c r="GA428" s="13"/>
      <c r="GB428" s="13"/>
      <c r="GC428" s="13"/>
      <c r="GD428" s="13"/>
      <c r="GE428" s="13"/>
      <c r="GF428" s="13"/>
      <c r="GG428" s="13"/>
      <c r="GH428" s="13"/>
      <c r="GI428" s="13"/>
      <c r="GJ428" s="13"/>
      <c r="GK428" s="13"/>
      <c r="GL428" s="13"/>
      <c r="GM428" s="13"/>
      <c r="GN428" s="13"/>
      <c r="GO428" s="13"/>
      <c r="GP428" s="13"/>
      <c r="GQ428" s="13"/>
      <c r="GR428" s="13"/>
      <c r="GS428" s="13"/>
      <c r="GT428" s="13"/>
      <c r="GU428" s="13"/>
      <c r="GV428" s="13"/>
      <c r="GW428" s="13"/>
      <c r="GX428" s="13"/>
      <c r="GY428" s="13"/>
      <c r="GZ428" s="13"/>
      <c r="HA428" s="13"/>
      <c r="HB428" s="13"/>
      <c r="HC428" s="13"/>
      <c r="HD428" s="13"/>
      <c r="HE428" s="13"/>
      <c r="HF428" s="13"/>
      <c r="HG428" s="13"/>
      <c r="HH428" s="13"/>
      <c r="HI428" s="13"/>
      <c r="HJ428" s="13"/>
      <c r="HK428" s="13"/>
      <c r="HL428" s="13"/>
      <c r="HM428" s="13"/>
      <c r="HN428" s="13"/>
      <c r="HO428" s="13"/>
      <c r="HP428" s="13"/>
      <c r="HQ428" s="13"/>
      <c r="HR428" s="13"/>
      <c r="HS428" s="13"/>
      <c r="HT428" s="13"/>
      <c r="HU428" s="13"/>
      <c r="HV428" s="13"/>
      <c r="HW428" s="13"/>
      <c r="HX428" s="13"/>
      <c r="HY428" s="13"/>
      <c r="HZ428" s="13"/>
      <c r="IA428" s="13"/>
      <c r="IB428" s="13"/>
      <c r="IC428" s="13"/>
      <c r="ID428" s="13"/>
      <c r="IE428" s="13"/>
      <c r="IF428" s="13"/>
      <c r="IG428" s="13"/>
      <c r="IH428" s="13"/>
      <c r="II428" s="13"/>
      <c r="IJ428" s="13"/>
      <c r="IK428" s="13"/>
      <c r="IL428" s="13"/>
      <c r="IM428" s="13"/>
      <c r="IN428" s="13"/>
      <c r="IO428" s="13"/>
    </row>
    <row r="429" spans="1:249" s="10" customFormat="1" ht="30" x14ac:dyDescent="0.25">
      <c r="A429" s="18">
        <v>1</v>
      </c>
      <c r="B429" s="98" t="s">
        <v>83</v>
      </c>
      <c r="C429" s="359">
        <f t="shared" ref="C429:F429" si="443">C415</f>
        <v>738</v>
      </c>
      <c r="D429" s="359">
        <f t="shared" si="443"/>
        <v>369</v>
      </c>
      <c r="E429" s="359">
        <f t="shared" si="443"/>
        <v>147</v>
      </c>
      <c r="F429" s="359">
        <f t="shared" si="443"/>
        <v>39.837398373983739</v>
      </c>
      <c r="G429" s="571">
        <f t="shared" si="441"/>
        <v>1810.9148960000002</v>
      </c>
      <c r="H429" s="571">
        <f t="shared" ref="H429:J429" si="444">H415</f>
        <v>905</v>
      </c>
      <c r="I429" s="571">
        <f t="shared" si="444"/>
        <v>349.6995</v>
      </c>
      <c r="J429" s="571">
        <f t="shared" si="444"/>
        <v>38.640828729281765</v>
      </c>
      <c r="K429" s="13"/>
      <c r="L429" s="767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  <c r="EQ429" s="13"/>
      <c r="ER429" s="13"/>
      <c r="ES429" s="13"/>
      <c r="ET429" s="13"/>
      <c r="EU429" s="13"/>
      <c r="EV429" s="13"/>
      <c r="EW429" s="13"/>
      <c r="EX429" s="13"/>
      <c r="EY429" s="13"/>
      <c r="EZ429" s="13"/>
      <c r="FA429" s="13"/>
      <c r="FB429" s="13"/>
      <c r="FC429" s="13"/>
      <c r="FD429" s="13"/>
      <c r="FE429" s="13"/>
      <c r="FF429" s="13"/>
      <c r="FG429" s="13"/>
      <c r="FH429" s="13"/>
      <c r="FI429" s="13"/>
      <c r="FJ429" s="13"/>
      <c r="FK429" s="13"/>
      <c r="FL429" s="13"/>
      <c r="FM429" s="13"/>
      <c r="FN429" s="13"/>
      <c r="FO429" s="13"/>
      <c r="FP429" s="13"/>
      <c r="FQ429" s="13"/>
      <c r="FR429" s="13"/>
      <c r="FS429" s="13"/>
      <c r="FT429" s="13"/>
      <c r="FU429" s="13"/>
      <c r="FV429" s="13"/>
      <c r="FW429" s="13"/>
      <c r="FX429" s="13"/>
      <c r="FY429" s="13"/>
      <c r="FZ429" s="13"/>
      <c r="GA429" s="13"/>
      <c r="GB429" s="13"/>
      <c r="GC429" s="13"/>
      <c r="GD429" s="13"/>
      <c r="GE429" s="13"/>
      <c r="GF429" s="13"/>
      <c r="GG429" s="13"/>
      <c r="GH429" s="13"/>
      <c r="GI429" s="13"/>
      <c r="GJ429" s="13"/>
      <c r="GK429" s="13"/>
      <c r="GL429" s="13"/>
      <c r="GM429" s="13"/>
      <c r="GN429" s="13"/>
      <c r="GO429" s="13"/>
      <c r="GP429" s="13"/>
      <c r="GQ429" s="13"/>
      <c r="GR429" s="13"/>
      <c r="GS429" s="13"/>
      <c r="GT429" s="13"/>
      <c r="GU429" s="13"/>
      <c r="GV429" s="13"/>
      <c r="GW429" s="13"/>
      <c r="GX429" s="13"/>
      <c r="GY429" s="13"/>
      <c r="GZ429" s="13"/>
      <c r="HA429" s="13"/>
      <c r="HB429" s="13"/>
      <c r="HC429" s="13"/>
      <c r="HD429" s="13"/>
      <c r="HE429" s="13"/>
      <c r="HF429" s="13"/>
      <c r="HG429" s="13"/>
      <c r="HH429" s="13"/>
      <c r="HI429" s="13"/>
      <c r="HJ429" s="13"/>
      <c r="HK429" s="13"/>
      <c r="HL429" s="13"/>
      <c r="HM429" s="13"/>
      <c r="HN429" s="13"/>
      <c r="HO429" s="13"/>
      <c r="HP429" s="13"/>
      <c r="HQ429" s="13"/>
      <c r="HR429" s="13"/>
      <c r="HS429" s="13"/>
      <c r="HT429" s="13"/>
      <c r="HU429" s="13"/>
      <c r="HV429" s="13"/>
      <c r="HW429" s="13"/>
      <c r="HX429" s="13"/>
      <c r="HY429" s="13"/>
      <c r="HZ429" s="13"/>
      <c r="IA429" s="13"/>
      <c r="IB429" s="13"/>
      <c r="IC429" s="13"/>
      <c r="ID429" s="13"/>
      <c r="IE429" s="13"/>
      <c r="IF429" s="13"/>
      <c r="IG429" s="13"/>
      <c r="IH429" s="13"/>
      <c r="II429" s="13"/>
      <c r="IJ429" s="13"/>
      <c r="IK429" s="13"/>
      <c r="IL429" s="13"/>
      <c r="IM429" s="13"/>
      <c r="IN429" s="13"/>
      <c r="IO429" s="13"/>
    </row>
    <row r="430" spans="1:249" s="10" customFormat="1" ht="30" x14ac:dyDescent="0.25">
      <c r="A430" s="18">
        <v>1</v>
      </c>
      <c r="B430" s="98" t="s">
        <v>84</v>
      </c>
      <c r="C430" s="359">
        <f t="shared" ref="C430:F430" si="445">C416</f>
        <v>224</v>
      </c>
      <c r="D430" s="359">
        <f t="shared" si="445"/>
        <v>112</v>
      </c>
      <c r="E430" s="359">
        <f t="shared" si="445"/>
        <v>1</v>
      </c>
      <c r="F430" s="359">
        <f t="shared" si="445"/>
        <v>0.89285714285714279</v>
      </c>
      <c r="G430" s="571">
        <f t="shared" si="441"/>
        <v>483.08735999999999</v>
      </c>
      <c r="H430" s="571">
        <f t="shared" ref="H430:J430" si="446">H416</f>
        <v>242</v>
      </c>
      <c r="I430" s="571">
        <f t="shared" si="446"/>
        <v>1.5904899999999997</v>
      </c>
      <c r="J430" s="571">
        <f t="shared" si="446"/>
        <v>0.65722727272727266</v>
      </c>
      <c r="K430" s="13"/>
      <c r="L430" s="767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  <c r="EQ430" s="13"/>
      <c r="ER430" s="13"/>
      <c r="ES430" s="13"/>
      <c r="ET430" s="13"/>
      <c r="EU430" s="13"/>
      <c r="EV430" s="13"/>
      <c r="EW430" s="13"/>
      <c r="EX430" s="13"/>
      <c r="EY430" s="13"/>
      <c r="EZ430" s="13"/>
      <c r="FA430" s="13"/>
      <c r="FB430" s="13"/>
      <c r="FC430" s="13"/>
      <c r="FD430" s="13"/>
      <c r="FE430" s="13"/>
      <c r="FF430" s="13"/>
      <c r="FG430" s="13"/>
      <c r="FH430" s="13"/>
      <c r="FI430" s="13"/>
      <c r="FJ430" s="13"/>
      <c r="FK430" s="13"/>
      <c r="FL430" s="13"/>
      <c r="FM430" s="13"/>
      <c r="FN430" s="13"/>
      <c r="FO430" s="13"/>
      <c r="FP430" s="13"/>
      <c r="FQ430" s="13"/>
      <c r="FR430" s="13"/>
      <c r="FS430" s="13"/>
      <c r="FT430" s="13"/>
      <c r="FU430" s="13"/>
      <c r="FV430" s="13"/>
      <c r="FW430" s="13"/>
      <c r="FX430" s="13"/>
      <c r="FY430" s="13"/>
      <c r="FZ430" s="13"/>
      <c r="GA430" s="13"/>
      <c r="GB430" s="13"/>
      <c r="GC430" s="13"/>
      <c r="GD430" s="13"/>
      <c r="GE430" s="13"/>
      <c r="GF430" s="13"/>
      <c r="GG430" s="13"/>
      <c r="GH430" s="13"/>
      <c r="GI430" s="13"/>
      <c r="GJ430" s="13"/>
      <c r="GK430" s="13"/>
      <c r="GL430" s="13"/>
      <c r="GM430" s="13"/>
      <c r="GN430" s="13"/>
      <c r="GO430" s="13"/>
      <c r="GP430" s="13"/>
      <c r="GQ430" s="13"/>
      <c r="GR430" s="13"/>
      <c r="GS430" s="13"/>
      <c r="GT430" s="13"/>
      <c r="GU430" s="13"/>
      <c r="GV430" s="13"/>
      <c r="GW430" s="13"/>
      <c r="GX430" s="13"/>
      <c r="GY430" s="13"/>
      <c r="GZ430" s="13"/>
      <c r="HA430" s="13"/>
      <c r="HB430" s="13"/>
      <c r="HC430" s="13"/>
      <c r="HD430" s="13"/>
      <c r="HE430" s="13"/>
      <c r="HF430" s="13"/>
      <c r="HG430" s="13"/>
      <c r="HH430" s="13"/>
      <c r="HI430" s="13"/>
      <c r="HJ430" s="13"/>
      <c r="HK430" s="13"/>
      <c r="HL430" s="13"/>
      <c r="HM430" s="13"/>
      <c r="HN430" s="13"/>
      <c r="HO430" s="13"/>
      <c r="HP430" s="13"/>
      <c r="HQ430" s="13"/>
      <c r="HR430" s="13"/>
      <c r="HS430" s="13"/>
      <c r="HT430" s="13"/>
      <c r="HU430" s="13"/>
      <c r="HV430" s="13"/>
      <c r="HW430" s="13"/>
      <c r="HX430" s="13"/>
      <c r="HY430" s="13"/>
      <c r="HZ430" s="13"/>
      <c r="IA430" s="13"/>
      <c r="IB430" s="13"/>
      <c r="IC430" s="13"/>
      <c r="ID430" s="13"/>
      <c r="IE430" s="13"/>
      <c r="IF430" s="13"/>
      <c r="IG430" s="13"/>
      <c r="IH430" s="13"/>
      <c r="II430" s="13"/>
      <c r="IJ430" s="13"/>
      <c r="IK430" s="13"/>
      <c r="IL430" s="13"/>
      <c r="IM430" s="13"/>
      <c r="IN430" s="13"/>
      <c r="IO430" s="13"/>
    </row>
    <row r="431" spans="1:249" s="10" customFormat="1" ht="45" x14ac:dyDescent="0.25">
      <c r="A431" s="18">
        <v>1</v>
      </c>
      <c r="B431" s="98" t="s">
        <v>124</v>
      </c>
      <c r="C431" s="359">
        <f t="shared" ref="C431:F431" si="447">C417</f>
        <v>0</v>
      </c>
      <c r="D431" s="359">
        <f t="shared" si="447"/>
        <v>0</v>
      </c>
      <c r="E431" s="359">
        <f t="shared" si="447"/>
        <v>0</v>
      </c>
      <c r="F431" s="359">
        <f t="shared" si="447"/>
        <v>0</v>
      </c>
      <c r="G431" s="571">
        <f t="shared" si="441"/>
        <v>0</v>
      </c>
      <c r="H431" s="571">
        <f t="shared" ref="H431:J431" si="448">H417</f>
        <v>0</v>
      </c>
      <c r="I431" s="571">
        <f t="shared" si="448"/>
        <v>0</v>
      </c>
      <c r="J431" s="571" t="e">
        <f t="shared" si="448"/>
        <v>#DIV/0!</v>
      </c>
      <c r="K431" s="13"/>
      <c r="L431" s="767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  <c r="EQ431" s="13"/>
      <c r="ER431" s="13"/>
      <c r="ES431" s="13"/>
      <c r="ET431" s="13"/>
      <c r="EU431" s="13"/>
      <c r="EV431" s="13"/>
      <c r="EW431" s="13"/>
      <c r="EX431" s="13"/>
      <c r="EY431" s="13"/>
      <c r="EZ431" s="13"/>
      <c r="FA431" s="13"/>
      <c r="FB431" s="13"/>
      <c r="FC431" s="13"/>
      <c r="FD431" s="13"/>
      <c r="FE431" s="13"/>
      <c r="FF431" s="13"/>
      <c r="FG431" s="13"/>
      <c r="FH431" s="13"/>
      <c r="FI431" s="13"/>
      <c r="FJ431" s="13"/>
      <c r="FK431" s="13"/>
      <c r="FL431" s="13"/>
      <c r="FM431" s="13"/>
      <c r="FN431" s="13"/>
      <c r="FO431" s="13"/>
      <c r="FP431" s="13"/>
      <c r="FQ431" s="13"/>
      <c r="FR431" s="13"/>
      <c r="FS431" s="13"/>
      <c r="FT431" s="13"/>
      <c r="FU431" s="13"/>
      <c r="FV431" s="13"/>
      <c r="FW431" s="13"/>
      <c r="FX431" s="13"/>
      <c r="FY431" s="13"/>
      <c r="FZ431" s="13"/>
      <c r="GA431" s="13"/>
      <c r="GB431" s="13"/>
      <c r="GC431" s="13"/>
      <c r="GD431" s="13"/>
      <c r="GE431" s="13"/>
      <c r="GF431" s="13"/>
      <c r="GG431" s="13"/>
      <c r="GH431" s="13"/>
      <c r="GI431" s="13"/>
      <c r="GJ431" s="13"/>
      <c r="GK431" s="13"/>
      <c r="GL431" s="13"/>
      <c r="GM431" s="13"/>
      <c r="GN431" s="13"/>
      <c r="GO431" s="13"/>
      <c r="GP431" s="13"/>
      <c r="GQ431" s="13"/>
      <c r="GR431" s="13"/>
      <c r="GS431" s="13"/>
      <c r="GT431" s="13"/>
      <c r="GU431" s="13"/>
      <c r="GV431" s="13"/>
      <c r="GW431" s="13"/>
      <c r="GX431" s="13"/>
      <c r="GY431" s="13"/>
      <c r="GZ431" s="13"/>
      <c r="HA431" s="13"/>
      <c r="HB431" s="13"/>
      <c r="HC431" s="13"/>
      <c r="HD431" s="13"/>
      <c r="HE431" s="13"/>
      <c r="HF431" s="13"/>
      <c r="HG431" s="13"/>
      <c r="HH431" s="13"/>
      <c r="HI431" s="13"/>
      <c r="HJ431" s="13"/>
      <c r="HK431" s="13"/>
      <c r="HL431" s="13"/>
      <c r="HM431" s="13"/>
      <c r="HN431" s="13"/>
      <c r="HO431" s="13"/>
      <c r="HP431" s="13"/>
      <c r="HQ431" s="13"/>
      <c r="HR431" s="13"/>
      <c r="HS431" s="13"/>
      <c r="HT431" s="13"/>
      <c r="HU431" s="13"/>
      <c r="HV431" s="13"/>
      <c r="HW431" s="13"/>
      <c r="HX431" s="13"/>
      <c r="HY431" s="13"/>
      <c r="HZ431" s="13"/>
      <c r="IA431" s="13"/>
      <c r="IB431" s="13"/>
      <c r="IC431" s="13"/>
      <c r="ID431" s="13"/>
      <c r="IE431" s="13"/>
      <c r="IF431" s="13"/>
      <c r="IG431" s="13"/>
      <c r="IH431" s="13"/>
      <c r="II431" s="13"/>
      <c r="IJ431" s="13"/>
      <c r="IK431" s="13"/>
      <c r="IL431" s="13"/>
      <c r="IM431" s="13"/>
      <c r="IN431" s="13"/>
      <c r="IO431" s="13"/>
    </row>
    <row r="432" spans="1:249" s="10" customFormat="1" ht="30" x14ac:dyDescent="0.25">
      <c r="A432" s="18">
        <v>1</v>
      </c>
      <c r="B432" s="98" t="s">
        <v>125</v>
      </c>
      <c r="C432" s="359">
        <f t="shared" ref="C432:F432" si="449">C418</f>
        <v>30</v>
      </c>
      <c r="D432" s="359">
        <f t="shared" si="449"/>
        <v>15</v>
      </c>
      <c r="E432" s="359">
        <f t="shared" si="449"/>
        <v>0</v>
      </c>
      <c r="F432" s="359">
        <f t="shared" si="449"/>
        <v>0</v>
      </c>
      <c r="G432" s="571">
        <f t="shared" si="441"/>
        <v>187.70976000000002</v>
      </c>
      <c r="H432" s="571">
        <f t="shared" ref="H432:J432" si="450">H418</f>
        <v>94</v>
      </c>
      <c r="I432" s="571">
        <f t="shared" si="450"/>
        <v>0</v>
      </c>
      <c r="J432" s="571">
        <f t="shared" si="450"/>
        <v>0</v>
      </c>
      <c r="K432" s="13"/>
      <c r="L432" s="767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  <c r="EQ432" s="13"/>
      <c r="ER432" s="13"/>
      <c r="ES432" s="13"/>
      <c r="ET432" s="13"/>
      <c r="EU432" s="13"/>
      <c r="EV432" s="13"/>
      <c r="EW432" s="13"/>
      <c r="EX432" s="13"/>
      <c r="EY432" s="13"/>
      <c r="EZ432" s="13"/>
      <c r="FA432" s="13"/>
      <c r="FB432" s="13"/>
      <c r="FC432" s="13"/>
      <c r="FD432" s="13"/>
      <c r="FE432" s="13"/>
      <c r="FF432" s="13"/>
      <c r="FG432" s="13"/>
      <c r="FH432" s="13"/>
      <c r="FI432" s="13"/>
      <c r="FJ432" s="13"/>
      <c r="FK432" s="13"/>
      <c r="FL432" s="13"/>
      <c r="FM432" s="13"/>
      <c r="FN432" s="13"/>
      <c r="FO432" s="13"/>
      <c r="FP432" s="13"/>
      <c r="FQ432" s="13"/>
      <c r="FR432" s="13"/>
      <c r="FS432" s="13"/>
      <c r="FT432" s="13"/>
      <c r="FU432" s="13"/>
      <c r="FV432" s="13"/>
      <c r="FW432" s="13"/>
      <c r="FX432" s="13"/>
      <c r="FY432" s="13"/>
      <c r="FZ432" s="13"/>
      <c r="GA432" s="13"/>
      <c r="GB432" s="13"/>
      <c r="GC432" s="13"/>
      <c r="GD432" s="13"/>
      <c r="GE432" s="13"/>
      <c r="GF432" s="13"/>
      <c r="GG432" s="13"/>
      <c r="GH432" s="13"/>
      <c r="GI432" s="13"/>
      <c r="GJ432" s="13"/>
      <c r="GK432" s="13"/>
      <c r="GL432" s="13"/>
      <c r="GM432" s="13"/>
      <c r="GN432" s="13"/>
      <c r="GO432" s="13"/>
      <c r="GP432" s="13"/>
      <c r="GQ432" s="13"/>
      <c r="GR432" s="13"/>
      <c r="GS432" s="13"/>
      <c r="GT432" s="13"/>
      <c r="GU432" s="13"/>
      <c r="GV432" s="13"/>
      <c r="GW432" s="13"/>
      <c r="GX432" s="13"/>
      <c r="GY432" s="13"/>
      <c r="GZ432" s="13"/>
      <c r="HA432" s="13"/>
      <c r="HB432" s="13"/>
      <c r="HC432" s="13"/>
      <c r="HD432" s="13"/>
      <c r="HE432" s="13"/>
      <c r="HF432" s="13"/>
      <c r="HG432" s="13"/>
      <c r="HH432" s="13"/>
      <c r="HI432" s="13"/>
      <c r="HJ432" s="13"/>
      <c r="HK432" s="13"/>
      <c r="HL432" s="13"/>
      <c r="HM432" s="13"/>
      <c r="HN432" s="13"/>
      <c r="HO432" s="13"/>
      <c r="HP432" s="13"/>
      <c r="HQ432" s="13"/>
      <c r="HR432" s="13"/>
      <c r="HS432" s="13"/>
      <c r="HT432" s="13"/>
      <c r="HU432" s="13"/>
      <c r="HV432" s="13"/>
      <c r="HW432" s="13"/>
      <c r="HX432" s="13"/>
      <c r="HY432" s="13"/>
      <c r="HZ432" s="13"/>
      <c r="IA432" s="13"/>
      <c r="IB432" s="13"/>
      <c r="IC432" s="13"/>
      <c r="ID432" s="13"/>
      <c r="IE432" s="13"/>
      <c r="IF432" s="13"/>
      <c r="IG432" s="13"/>
      <c r="IH432" s="13"/>
      <c r="II432" s="13"/>
      <c r="IJ432" s="13"/>
      <c r="IK432" s="13"/>
      <c r="IL432" s="13"/>
      <c r="IM432" s="13"/>
      <c r="IN432" s="13"/>
      <c r="IO432" s="13"/>
    </row>
    <row r="433" spans="1:249" s="10" customFormat="1" ht="30" x14ac:dyDescent="0.25">
      <c r="A433" s="18">
        <v>1</v>
      </c>
      <c r="B433" s="239" t="s">
        <v>122</v>
      </c>
      <c r="C433" s="359">
        <f t="shared" ref="C433:F433" si="451">C419</f>
        <v>1204</v>
      </c>
      <c r="D433" s="359">
        <f t="shared" si="451"/>
        <v>603</v>
      </c>
      <c r="E433" s="359">
        <f t="shared" si="451"/>
        <v>352</v>
      </c>
      <c r="F433" s="359">
        <f t="shared" si="451"/>
        <v>58.374792703150916</v>
      </c>
      <c r="G433" s="571">
        <f t="shared" si="441"/>
        <v>2493.3538999999996</v>
      </c>
      <c r="H433" s="571">
        <f t="shared" ref="H433:J433" si="452">H419</f>
        <v>1247</v>
      </c>
      <c r="I433" s="571">
        <f t="shared" si="452"/>
        <v>777.45928000000004</v>
      </c>
      <c r="J433" s="571">
        <f t="shared" si="452"/>
        <v>62.34637369687249</v>
      </c>
      <c r="K433" s="13"/>
      <c r="L433" s="767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  <c r="EQ433" s="13"/>
      <c r="ER433" s="13"/>
      <c r="ES433" s="13"/>
      <c r="ET433" s="13"/>
      <c r="EU433" s="13"/>
      <c r="EV433" s="13"/>
      <c r="EW433" s="13"/>
      <c r="EX433" s="13"/>
      <c r="EY433" s="13"/>
      <c r="EZ433" s="13"/>
      <c r="FA433" s="13"/>
      <c r="FB433" s="13"/>
      <c r="FC433" s="13"/>
      <c r="FD433" s="13"/>
      <c r="FE433" s="13"/>
      <c r="FF433" s="13"/>
      <c r="FG433" s="13"/>
      <c r="FH433" s="13"/>
      <c r="FI433" s="13"/>
      <c r="FJ433" s="13"/>
      <c r="FK433" s="13"/>
      <c r="FL433" s="13"/>
      <c r="FM433" s="13"/>
      <c r="FN433" s="13"/>
      <c r="FO433" s="13"/>
      <c r="FP433" s="13"/>
      <c r="FQ433" s="13"/>
      <c r="FR433" s="13"/>
      <c r="FS433" s="13"/>
      <c r="FT433" s="13"/>
      <c r="FU433" s="13"/>
      <c r="FV433" s="13"/>
      <c r="FW433" s="13"/>
      <c r="FX433" s="13"/>
      <c r="FY433" s="13"/>
      <c r="FZ433" s="13"/>
      <c r="GA433" s="13"/>
      <c r="GB433" s="13"/>
      <c r="GC433" s="13"/>
      <c r="GD433" s="13"/>
      <c r="GE433" s="13"/>
      <c r="GF433" s="13"/>
      <c r="GG433" s="13"/>
      <c r="GH433" s="13"/>
      <c r="GI433" s="13"/>
      <c r="GJ433" s="13"/>
      <c r="GK433" s="13"/>
      <c r="GL433" s="13"/>
      <c r="GM433" s="13"/>
      <c r="GN433" s="13"/>
      <c r="GO433" s="13"/>
      <c r="GP433" s="13"/>
      <c r="GQ433" s="13"/>
      <c r="GR433" s="13"/>
      <c r="GS433" s="13"/>
      <c r="GT433" s="13"/>
      <c r="GU433" s="13"/>
      <c r="GV433" s="13"/>
      <c r="GW433" s="13"/>
      <c r="GX433" s="13"/>
      <c r="GY433" s="13"/>
      <c r="GZ433" s="13"/>
      <c r="HA433" s="13"/>
      <c r="HB433" s="13"/>
      <c r="HC433" s="13"/>
      <c r="HD433" s="13"/>
      <c r="HE433" s="13"/>
      <c r="HF433" s="13"/>
      <c r="HG433" s="13"/>
      <c r="HH433" s="13"/>
      <c r="HI433" s="13"/>
      <c r="HJ433" s="13"/>
      <c r="HK433" s="13"/>
      <c r="HL433" s="13"/>
      <c r="HM433" s="13"/>
      <c r="HN433" s="13"/>
      <c r="HO433" s="13"/>
      <c r="HP433" s="13"/>
      <c r="HQ433" s="13"/>
      <c r="HR433" s="13"/>
      <c r="HS433" s="13"/>
      <c r="HT433" s="13"/>
      <c r="HU433" s="13"/>
      <c r="HV433" s="13"/>
      <c r="HW433" s="13"/>
      <c r="HX433" s="13"/>
      <c r="HY433" s="13"/>
      <c r="HZ433" s="13"/>
      <c r="IA433" s="13"/>
      <c r="IB433" s="13"/>
      <c r="IC433" s="13"/>
      <c r="ID433" s="13"/>
      <c r="IE433" s="13"/>
      <c r="IF433" s="13"/>
      <c r="IG433" s="13"/>
      <c r="IH433" s="13"/>
      <c r="II433" s="13"/>
      <c r="IJ433" s="13"/>
      <c r="IK433" s="13"/>
      <c r="IL433" s="13"/>
      <c r="IM433" s="13"/>
      <c r="IN433" s="13"/>
      <c r="IO433" s="13"/>
    </row>
    <row r="434" spans="1:249" s="10" customFormat="1" ht="30" x14ac:dyDescent="0.25">
      <c r="A434" s="18">
        <v>1</v>
      </c>
      <c r="B434" s="98" t="s">
        <v>118</v>
      </c>
      <c r="C434" s="359">
        <f t="shared" ref="C434:F434" si="453">C420</f>
        <v>230</v>
      </c>
      <c r="D434" s="359">
        <f t="shared" si="453"/>
        <v>115</v>
      </c>
      <c r="E434" s="359">
        <f t="shared" si="453"/>
        <v>0</v>
      </c>
      <c r="F434" s="359">
        <f t="shared" si="453"/>
        <v>0</v>
      </c>
      <c r="G434" s="571">
        <f t="shared" si="441"/>
        <v>403.39009999999996</v>
      </c>
      <c r="H434" s="571">
        <f t="shared" ref="H434:J439" si="454">H420</f>
        <v>202</v>
      </c>
      <c r="I434" s="571">
        <f t="shared" si="454"/>
        <v>0</v>
      </c>
      <c r="J434" s="571">
        <f t="shared" si="454"/>
        <v>0</v>
      </c>
      <c r="K434" s="13"/>
      <c r="L434" s="767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  <c r="EQ434" s="13"/>
      <c r="ER434" s="13"/>
      <c r="ES434" s="13"/>
      <c r="ET434" s="13"/>
      <c r="EU434" s="13"/>
      <c r="EV434" s="13"/>
      <c r="EW434" s="13"/>
      <c r="EX434" s="13"/>
      <c r="EY434" s="13"/>
      <c r="EZ434" s="13"/>
      <c r="FA434" s="13"/>
      <c r="FB434" s="13"/>
      <c r="FC434" s="13"/>
      <c r="FD434" s="13"/>
      <c r="FE434" s="13"/>
      <c r="FF434" s="13"/>
      <c r="FG434" s="13"/>
      <c r="FH434" s="13"/>
      <c r="FI434" s="13"/>
      <c r="FJ434" s="13"/>
      <c r="FK434" s="13"/>
      <c r="FL434" s="13"/>
      <c r="FM434" s="13"/>
      <c r="FN434" s="13"/>
      <c r="FO434" s="13"/>
      <c r="FP434" s="13"/>
      <c r="FQ434" s="13"/>
      <c r="FR434" s="13"/>
      <c r="FS434" s="13"/>
      <c r="FT434" s="13"/>
      <c r="FU434" s="13"/>
      <c r="FV434" s="13"/>
      <c r="FW434" s="13"/>
      <c r="FX434" s="13"/>
      <c r="FY434" s="13"/>
      <c r="FZ434" s="13"/>
      <c r="GA434" s="13"/>
      <c r="GB434" s="13"/>
      <c r="GC434" s="13"/>
      <c r="GD434" s="13"/>
      <c r="GE434" s="13"/>
      <c r="GF434" s="13"/>
      <c r="GG434" s="13"/>
      <c r="GH434" s="13"/>
      <c r="GI434" s="13"/>
      <c r="GJ434" s="13"/>
      <c r="GK434" s="13"/>
      <c r="GL434" s="13"/>
      <c r="GM434" s="13"/>
      <c r="GN434" s="13"/>
      <c r="GO434" s="13"/>
      <c r="GP434" s="13"/>
      <c r="GQ434" s="13"/>
      <c r="GR434" s="13"/>
      <c r="GS434" s="13"/>
      <c r="GT434" s="13"/>
      <c r="GU434" s="13"/>
      <c r="GV434" s="13"/>
      <c r="GW434" s="13"/>
      <c r="GX434" s="13"/>
      <c r="GY434" s="13"/>
      <c r="GZ434" s="13"/>
      <c r="HA434" s="13"/>
      <c r="HB434" s="13"/>
      <c r="HC434" s="13"/>
      <c r="HD434" s="13"/>
      <c r="HE434" s="13"/>
      <c r="HF434" s="13"/>
      <c r="HG434" s="13"/>
      <c r="HH434" s="13"/>
      <c r="HI434" s="13"/>
      <c r="HJ434" s="13"/>
      <c r="HK434" s="13"/>
      <c r="HL434" s="13"/>
      <c r="HM434" s="13"/>
      <c r="HN434" s="13"/>
      <c r="HO434" s="13"/>
      <c r="HP434" s="13"/>
      <c r="HQ434" s="13"/>
      <c r="HR434" s="13"/>
      <c r="HS434" s="13"/>
      <c r="HT434" s="13"/>
      <c r="HU434" s="13"/>
      <c r="HV434" s="13"/>
      <c r="HW434" s="13"/>
      <c r="HX434" s="13"/>
      <c r="HY434" s="13"/>
      <c r="HZ434" s="13"/>
      <c r="IA434" s="13"/>
      <c r="IB434" s="13"/>
      <c r="IC434" s="13"/>
      <c r="ID434" s="13"/>
      <c r="IE434" s="13"/>
      <c r="IF434" s="13"/>
      <c r="IG434" s="13"/>
      <c r="IH434" s="13"/>
      <c r="II434" s="13"/>
      <c r="IJ434" s="13"/>
      <c r="IK434" s="13"/>
      <c r="IL434" s="13"/>
      <c r="IM434" s="13"/>
      <c r="IN434" s="13"/>
      <c r="IO434" s="13"/>
    </row>
    <row r="435" spans="1:249" s="10" customFormat="1" ht="60" x14ac:dyDescent="0.25">
      <c r="A435" s="18">
        <v>1</v>
      </c>
      <c r="B435" s="98" t="s">
        <v>85</v>
      </c>
      <c r="C435" s="359">
        <f t="shared" ref="C435:F435" si="455">C421</f>
        <v>775</v>
      </c>
      <c r="D435" s="359">
        <f t="shared" si="455"/>
        <v>388</v>
      </c>
      <c r="E435" s="359">
        <f t="shared" si="455"/>
        <v>307</v>
      </c>
      <c r="F435" s="359">
        <f t="shared" si="455"/>
        <v>79.123711340206185</v>
      </c>
      <c r="G435" s="571">
        <f t="shared" si="441"/>
        <v>1625.6679999999999</v>
      </c>
      <c r="H435" s="571">
        <f t="shared" si="454"/>
        <v>813</v>
      </c>
      <c r="I435" s="571">
        <f t="shared" si="454"/>
        <v>730.07542999999998</v>
      </c>
      <c r="J435" s="571">
        <f t="shared" si="454"/>
        <v>89.800175891758911</v>
      </c>
      <c r="K435" s="13"/>
      <c r="L435" s="767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  <c r="EQ435" s="13"/>
      <c r="ER435" s="13"/>
      <c r="ES435" s="13"/>
      <c r="ET435" s="13"/>
      <c r="EU435" s="13"/>
      <c r="EV435" s="13"/>
      <c r="EW435" s="13"/>
      <c r="EX435" s="13"/>
      <c r="EY435" s="13"/>
      <c r="EZ435" s="13"/>
      <c r="FA435" s="13"/>
      <c r="FB435" s="13"/>
      <c r="FC435" s="13"/>
      <c r="FD435" s="13"/>
      <c r="FE435" s="13"/>
      <c r="FF435" s="13"/>
      <c r="FG435" s="13"/>
      <c r="FH435" s="13"/>
      <c r="FI435" s="13"/>
      <c r="FJ435" s="13"/>
      <c r="FK435" s="13"/>
      <c r="FL435" s="13"/>
      <c r="FM435" s="13"/>
      <c r="FN435" s="13"/>
      <c r="FO435" s="13"/>
      <c r="FP435" s="13"/>
      <c r="FQ435" s="13"/>
      <c r="FR435" s="13"/>
      <c r="FS435" s="13"/>
      <c r="FT435" s="13"/>
      <c r="FU435" s="13"/>
      <c r="FV435" s="13"/>
      <c r="FW435" s="13"/>
      <c r="FX435" s="13"/>
      <c r="FY435" s="13"/>
      <c r="FZ435" s="13"/>
      <c r="GA435" s="13"/>
      <c r="GB435" s="13"/>
      <c r="GC435" s="13"/>
      <c r="GD435" s="13"/>
      <c r="GE435" s="13"/>
      <c r="GF435" s="13"/>
      <c r="GG435" s="13"/>
      <c r="GH435" s="13"/>
      <c r="GI435" s="13"/>
      <c r="GJ435" s="13"/>
      <c r="GK435" s="13"/>
      <c r="GL435" s="13"/>
      <c r="GM435" s="13"/>
      <c r="GN435" s="13"/>
      <c r="GO435" s="13"/>
      <c r="GP435" s="13"/>
      <c r="GQ435" s="13"/>
      <c r="GR435" s="13"/>
      <c r="GS435" s="13"/>
      <c r="GT435" s="13"/>
      <c r="GU435" s="13"/>
      <c r="GV435" s="13"/>
      <c r="GW435" s="13"/>
      <c r="GX435" s="13"/>
      <c r="GY435" s="13"/>
      <c r="GZ435" s="13"/>
      <c r="HA435" s="13"/>
      <c r="HB435" s="13"/>
      <c r="HC435" s="13"/>
      <c r="HD435" s="13"/>
      <c r="HE435" s="13"/>
      <c r="HF435" s="13"/>
      <c r="HG435" s="13"/>
      <c r="HH435" s="13"/>
      <c r="HI435" s="13"/>
      <c r="HJ435" s="13"/>
      <c r="HK435" s="13"/>
      <c r="HL435" s="13"/>
      <c r="HM435" s="13"/>
      <c r="HN435" s="13"/>
      <c r="HO435" s="13"/>
      <c r="HP435" s="13"/>
      <c r="HQ435" s="13"/>
      <c r="HR435" s="13"/>
      <c r="HS435" s="13"/>
      <c r="HT435" s="13"/>
      <c r="HU435" s="13"/>
      <c r="HV435" s="13"/>
      <c r="HW435" s="13"/>
      <c r="HX435" s="13"/>
      <c r="HY435" s="13"/>
      <c r="HZ435" s="13"/>
      <c r="IA435" s="13"/>
      <c r="IB435" s="13"/>
      <c r="IC435" s="13"/>
      <c r="ID435" s="13"/>
      <c r="IE435" s="13"/>
      <c r="IF435" s="13"/>
      <c r="IG435" s="13"/>
      <c r="IH435" s="13"/>
      <c r="II435" s="13"/>
      <c r="IJ435" s="13"/>
      <c r="IK435" s="13"/>
      <c r="IL435" s="13"/>
      <c r="IM435" s="13"/>
      <c r="IN435" s="13"/>
      <c r="IO435" s="13"/>
    </row>
    <row r="436" spans="1:249" s="10" customFormat="1" ht="45" x14ac:dyDescent="0.25">
      <c r="A436" s="18">
        <v>1</v>
      </c>
      <c r="B436" s="98" t="s">
        <v>119</v>
      </c>
      <c r="C436" s="359">
        <f t="shared" ref="C436:F436" si="456">C422</f>
        <v>111</v>
      </c>
      <c r="D436" s="359">
        <f t="shared" si="456"/>
        <v>56</v>
      </c>
      <c r="E436" s="359">
        <f t="shared" si="456"/>
        <v>45</v>
      </c>
      <c r="F436" s="359">
        <f t="shared" si="456"/>
        <v>80.357142857142861</v>
      </c>
      <c r="G436" s="571">
        <f t="shared" si="441"/>
        <v>112.221</v>
      </c>
      <c r="H436" s="571">
        <f t="shared" si="454"/>
        <v>56</v>
      </c>
      <c r="I436" s="571">
        <f t="shared" si="454"/>
        <v>47.383849999999995</v>
      </c>
      <c r="J436" s="571">
        <f t="shared" si="454"/>
        <v>84.614017857142855</v>
      </c>
      <c r="K436" s="13"/>
      <c r="L436" s="767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  <c r="EQ436" s="13"/>
      <c r="ER436" s="13"/>
      <c r="ES436" s="13"/>
      <c r="ET436" s="13"/>
      <c r="EU436" s="13"/>
      <c r="EV436" s="13"/>
      <c r="EW436" s="13"/>
      <c r="EX436" s="13"/>
      <c r="EY436" s="13"/>
      <c r="EZ436" s="13"/>
      <c r="FA436" s="13"/>
      <c r="FB436" s="13"/>
      <c r="FC436" s="13"/>
      <c r="FD436" s="13"/>
      <c r="FE436" s="13"/>
      <c r="FF436" s="13"/>
      <c r="FG436" s="13"/>
      <c r="FH436" s="13"/>
      <c r="FI436" s="13"/>
      <c r="FJ436" s="13"/>
      <c r="FK436" s="13"/>
      <c r="FL436" s="13"/>
      <c r="FM436" s="13"/>
      <c r="FN436" s="13"/>
      <c r="FO436" s="13"/>
      <c r="FP436" s="13"/>
      <c r="FQ436" s="13"/>
      <c r="FR436" s="13"/>
      <c r="FS436" s="13"/>
      <c r="FT436" s="13"/>
      <c r="FU436" s="13"/>
      <c r="FV436" s="13"/>
      <c r="FW436" s="13"/>
      <c r="FX436" s="13"/>
      <c r="FY436" s="13"/>
      <c r="FZ436" s="13"/>
      <c r="GA436" s="13"/>
      <c r="GB436" s="13"/>
      <c r="GC436" s="13"/>
      <c r="GD436" s="13"/>
      <c r="GE436" s="13"/>
      <c r="GF436" s="13"/>
      <c r="GG436" s="13"/>
      <c r="GH436" s="13"/>
      <c r="GI436" s="13"/>
      <c r="GJ436" s="13"/>
      <c r="GK436" s="13"/>
      <c r="GL436" s="13"/>
      <c r="GM436" s="13"/>
      <c r="GN436" s="13"/>
      <c r="GO436" s="13"/>
      <c r="GP436" s="13"/>
      <c r="GQ436" s="13"/>
      <c r="GR436" s="13"/>
      <c r="GS436" s="13"/>
      <c r="GT436" s="13"/>
      <c r="GU436" s="13"/>
      <c r="GV436" s="13"/>
      <c r="GW436" s="13"/>
      <c r="GX436" s="13"/>
      <c r="GY436" s="13"/>
      <c r="GZ436" s="13"/>
      <c r="HA436" s="13"/>
      <c r="HB436" s="13"/>
      <c r="HC436" s="13"/>
      <c r="HD436" s="13"/>
      <c r="HE436" s="13"/>
      <c r="HF436" s="13"/>
      <c r="HG436" s="13"/>
      <c r="HH436" s="13"/>
      <c r="HI436" s="13"/>
      <c r="HJ436" s="13"/>
      <c r="HK436" s="13"/>
      <c r="HL436" s="13"/>
      <c r="HM436" s="13"/>
      <c r="HN436" s="13"/>
      <c r="HO436" s="13"/>
      <c r="HP436" s="13"/>
      <c r="HQ436" s="13"/>
      <c r="HR436" s="13"/>
      <c r="HS436" s="13"/>
      <c r="HT436" s="13"/>
      <c r="HU436" s="13"/>
      <c r="HV436" s="13"/>
      <c r="HW436" s="13"/>
      <c r="HX436" s="13"/>
      <c r="HY436" s="13"/>
      <c r="HZ436" s="13"/>
      <c r="IA436" s="13"/>
      <c r="IB436" s="13"/>
      <c r="IC436" s="13"/>
      <c r="ID436" s="13"/>
      <c r="IE436" s="13"/>
      <c r="IF436" s="13"/>
      <c r="IG436" s="13"/>
      <c r="IH436" s="13"/>
      <c r="II436" s="13"/>
      <c r="IJ436" s="13"/>
      <c r="IK436" s="13"/>
      <c r="IL436" s="13"/>
      <c r="IM436" s="13"/>
      <c r="IN436" s="13"/>
      <c r="IO436" s="13"/>
    </row>
    <row r="437" spans="1:249" s="10" customFormat="1" ht="30" x14ac:dyDescent="0.25">
      <c r="A437" s="18">
        <v>1</v>
      </c>
      <c r="B437" s="98" t="s">
        <v>86</v>
      </c>
      <c r="C437" s="359">
        <f t="shared" ref="C437:F437" si="457">C423</f>
        <v>88</v>
      </c>
      <c r="D437" s="359">
        <f t="shared" si="457"/>
        <v>44</v>
      </c>
      <c r="E437" s="359">
        <f t="shared" si="457"/>
        <v>0</v>
      </c>
      <c r="F437" s="359">
        <f t="shared" si="457"/>
        <v>0</v>
      </c>
      <c r="G437" s="571">
        <f t="shared" si="441"/>
        <v>352.07479999999998</v>
      </c>
      <c r="H437" s="571">
        <f t="shared" si="454"/>
        <v>176</v>
      </c>
      <c r="I437" s="571">
        <f t="shared" si="454"/>
        <v>0</v>
      </c>
      <c r="J437" s="571">
        <f t="shared" si="454"/>
        <v>0</v>
      </c>
      <c r="K437" s="13"/>
      <c r="L437" s="767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  <c r="EQ437" s="13"/>
      <c r="ER437" s="13"/>
      <c r="ES437" s="13"/>
      <c r="ET437" s="13"/>
      <c r="EU437" s="13"/>
      <c r="EV437" s="13"/>
      <c r="EW437" s="13"/>
      <c r="EX437" s="13"/>
      <c r="EY437" s="13"/>
      <c r="EZ437" s="13"/>
      <c r="FA437" s="13"/>
      <c r="FB437" s="13"/>
      <c r="FC437" s="13"/>
      <c r="FD437" s="13"/>
      <c r="FE437" s="13"/>
      <c r="FF437" s="13"/>
      <c r="FG437" s="13"/>
      <c r="FH437" s="13"/>
      <c r="FI437" s="13"/>
      <c r="FJ437" s="13"/>
      <c r="FK437" s="13"/>
      <c r="FL437" s="13"/>
      <c r="FM437" s="13"/>
      <c r="FN437" s="13"/>
      <c r="FO437" s="13"/>
      <c r="FP437" s="13"/>
      <c r="FQ437" s="13"/>
      <c r="FR437" s="13"/>
      <c r="FS437" s="13"/>
      <c r="FT437" s="13"/>
      <c r="FU437" s="13"/>
      <c r="FV437" s="13"/>
      <c r="FW437" s="13"/>
      <c r="FX437" s="13"/>
      <c r="FY437" s="13"/>
      <c r="FZ437" s="13"/>
      <c r="GA437" s="13"/>
      <c r="GB437" s="13"/>
      <c r="GC437" s="13"/>
      <c r="GD437" s="13"/>
      <c r="GE437" s="13"/>
      <c r="GF437" s="13"/>
      <c r="GG437" s="13"/>
      <c r="GH437" s="13"/>
      <c r="GI437" s="13"/>
      <c r="GJ437" s="13"/>
      <c r="GK437" s="13"/>
      <c r="GL437" s="13"/>
      <c r="GM437" s="13"/>
      <c r="GN437" s="13"/>
      <c r="GO437" s="13"/>
      <c r="GP437" s="13"/>
      <c r="GQ437" s="13"/>
      <c r="GR437" s="13"/>
      <c r="GS437" s="13"/>
      <c r="GT437" s="13"/>
      <c r="GU437" s="13"/>
      <c r="GV437" s="13"/>
      <c r="GW437" s="13"/>
      <c r="GX437" s="13"/>
      <c r="GY437" s="13"/>
      <c r="GZ437" s="13"/>
      <c r="HA437" s="13"/>
      <c r="HB437" s="13"/>
      <c r="HC437" s="13"/>
      <c r="HD437" s="13"/>
      <c r="HE437" s="13"/>
      <c r="HF437" s="13"/>
      <c r="HG437" s="13"/>
      <c r="HH437" s="13"/>
      <c r="HI437" s="13"/>
      <c r="HJ437" s="13"/>
      <c r="HK437" s="13"/>
      <c r="HL437" s="13"/>
      <c r="HM437" s="13"/>
      <c r="HN437" s="13"/>
      <c r="HO437" s="13"/>
      <c r="HP437" s="13"/>
      <c r="HQ437" s="13"/>
      <c r="HR437" s="13"/>
      <c r="HS437" s="13"/>
      <c r="HT437" s="13"/>
      <c r="HU437" s="13"/>
      <c r="HV437" s="13"/>
      <c r="HW437" s="13"/>
      <c r="HX437" s="13"/>
      <c r="HY437" s="13"/>
      <c r="HZ437" s="13"/>
      <c r="IA437" s="13"/>
      <c r="IB437" s="13"/>
      <c r="IC437" s="13"/>
      <c r="ID437" s="13"/>
      <c r="IE437" s="13"/>
      <c r="IF437" s="13"/>
      <c r="IG437" s="13"/>
      <c r="IH437" s="13"/>
      <c r="II437" s="13"/>
      <c r="IJ437" s="13"/>
      <c r="IK437" s="13"/>
      <c r="IL437" s="13"/>
      <c r="IM437" s="13"/>
      <c r="IN437" s="13"/>
      <c r="IO437" s="13"/>
    </row>
    <row r="438" spans="1:249" s="10" customFormat="1" ht="30" x14ac:dyDescent="0.25">
      <c r="A438" s="18">
        <v>1</v>
      </c>
      <c r="B438" s="98" t="s">
        <v>87</v>
      </c>
      <c r="C438" s="359">
        <f t="shared" ref="C438:F439" si="458">C424</f>
        <v>0</v>
      </c>
      <c r="D438" s="359">
        <f t="shared" si="458"/>
        <v>0</v>
      </c>
      <c r="E438" s="359">
        <f t="shared" si="458"/>
        <v>0</v>
      </c>
      <c r="F438" s="359">
        <f t="shared" si="458"/>
        <v>0</v>
      </c>
      <c r="G438" s="571">
        <f t="shared" si="441"/>
        <v>0</v>
      </c>
      <c r="H438" s="571">
        <f t="shared" si="454"/>
        <v>0</v>
      </c>
      <c r="I438" s="571">
        <f t="shared" si="454"/>
        <v>0</v>
      </c>
      <c r="J438" s="571">
        <f t="shared" si="454"/>
        <v>0</v>
      </c>
      <c r="K438" s="13"/>
      <c r="L438" s="767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  <c r="EQ438" s="13"/>
      <c r="ER438" s="13"/>
      <c r="ES438" s="13"/>
      <c r="ET438" s="13"/>
      <c r="EU438" s="13"/>
      <c r="EV438" s="13"/>
      <c r="EW438" s="13"/>
      <c r="EX438" s="13"/>
      <c r="EY438" s="13"/>
      <c r="EZ438" s="13"/>
      <c r="FA438" s="13"/>
      <c r="FB438" s="13"/>
      <c r="FC438" s="13"/>
      <c r="FD438" s="13"/>
      <c r="FE438" s="13"/>
      <c r="FF438" s="13"/>
      <c r="FG438" s="13"/>
      <c r="FH438" s="13"/>
      <c r="FI438" s="13"/>
      <c r="FJ438" s="13"/>
      <c r="FK438" s="13"/>
      <c r="FL438" s="13"/>
      <c r="FM438" s="13"/>
      <c r="FN438" s="13"/>
      <c r="FO438" s="13"/>
      <c r="FP438" s="13"/>
      <c r="FQ438" s="13"/>
      <c r="FR438" s="13"/>
      <c r="FS438" s="13"/>
      <c r="FT438" s="13"/>
      <c r="FU438" s="13"/>
      <c r="FV438" s="13"/>
      <c r="FW438" s="13"/>
      <c r="FX438" s="13"/>
      <c r="FY438" s="13"/>
      <c r="FZ438" s="13"/>
      <c r="GA438" s="13"/>
      <c r="GB438" s="13"/>
      <c r="GC438" s="13"/>
      <c r="GD438" s="13"/>
      <c r="GE438" s="13"/>
      <c r="GF438" s="13"/>
      <c r="GG438" s="13"/>
      <c r="GH438" s="13"/>
      <c r="GI438" s="13"/>
      <c r="GJ438" s="13"/>
      <c r="GK438" s="13"/>
      <c r="GL438" s="13"/>
      <c r="GM438" s="13"/>
      <c r="GN438" s="13"/>
      <c r="GO438" s="13"/>
      <c r="GP438" s="13"/>
      <c r="GQ438" s="13"/>
      <c r="GR438" s="13"/>
      <c r="GS438" s="13"/>
      <c r="GT438" s="13"/>
      <c r="GU438" s="13"/>
      <c r="GV438" s="13"/>
      <c r="GW438" s="13"/>
      <c r="GX438" s="13"/>
      <c r="GY438" s="13"/>
      <c r="GZ438" s="13"/>
      <c r="HA438" s="13"/>
      <c r="HB438" s="13"/>
      <c r="HC438" s="13"/>
      <c r="HD438" s="13"/>
      <c r="HE438" s="13"/>
      <c r="HF438" s="13"/>
      <c r="HG438" s="13"/>
      <c r="HH438" s="13"/>
      <c r="HI438" s="13"/>
      <c r="HJ438" s="13"/>
      <c r="HK438" s="13"/>
      <c r="HL438" s="13"/>
      <c r="HM438" s="13"/>
      <c r="HN438" s="13"/>
      <c r="HO438" s="13"/>
      <c r="HP438" s="13"/>
      <c r="HQ438" s="13"/>
      <c r="HR438" s="13"/>
      <c r="HS438" s="13"/>
      <c r="HT438" s="13"/>
      <c r="HU438" s="13"/>
      <c r="HV438" s="13"/>
      <c r="HW438" s="13"/>
      <c r="HX438" s="13"/>
      <c r="HY438" s="13"/>
      <c r="HZ438" s="13"/>
      <c r="IA438" s="13"/>
      <c r="IB438" s="13"/>
      <c r="IC438" s="13"/>
      <c r="ID438" s="13"/>
      <c r="IE438" s="13"/>
      <c r="IF438" s="13"/>
      <c r="IG438" s="13"/>
      <c r="IH438" s="13"/>
      <c r="II438" s="13"/>
      <c r="IJ438" s="13"/>
      <c r="IK438" s="13"/>
      <c r="IL438" s="13"/>
      <c r="IM438" s="13"/>
      <c r="IN438" s="13"/>
      <c r="IO438" s="13"/>
    </row>
    <row r="439" spans="1:249" s="10" customFormat="1" ht="30" x14ac:dyDescent="0.25">
      <c r="A439" s="18"/>
      <c r="B439" s="98" t="s">
        <v>133</v>
      </c>
      <c r="C439" s="359">
        <f t="shared" si="458"/>
        <v>2600</v>
      </c>
      <c r="D439" s="359">
        <f t="shared" si="458"/>
        <v>1300</v>
      </c>
      <c r="E439" s="359">
        <f t="shared" si="458"/>
        <v>47</v>
      </c>
      <c r="F439" s="359">
        <f t="shared" si="458"/>
        <v>3.6153846153846154</v>
      </c>
      <c r="G439" s="571">
        <f t="shared" si="441"/>
        <v>2005.796</v>
      </c>
      <c r="H439" s="571">
        <f t="shared" si="454"/>
        <v>1003</v>
      </c>
      <c r="I439" s="571">
        <f t="shared" si="454"/>
        <v>50.916359999999997</v>
      </c>
      <c r="J439" s="571">
        <f t="shared" si="454"/>
        <v>5.0764067796610171</v>
      </c>
      <c r="K439" s="13"/>
      <c r="L439" s="767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  <c r="EQ439" s="13"/>
      <c r="ER439" s="13"/>
      <c r="ES439" s="13"/>
      <c r="ET439" s="13"/>
      <c r="EU439" s="13"/>
      <c r="EV439" s="13"/>
      <c r="EW439" s="13"/>
      <c r="EX439" s="13"/>
      <c r="EY439" s="13"/>
      <c r="EZ439" s="13"/>
      <c r="FA439" s="13"/>
      <c r="FB439" s="13"/>
      <c r="FC439" s="13"/>
      <c r="FD439" s="13"/>
      <c r="FE439" s="13"/>
      <c r="FF439" s="13"/>
      <c r="FG439" s="13"/>
      <c r="FH439" s="13"/>
      <c r="FI439" s="13"/>
      <c r="FJ439" s="13"/>
      <c r="FK439" s="13"/>
      <c r="FL439" s="13"/>
      <c r="FM439" s="13"/>
      <c r="FN439" s="13"/>
      <c r="FO439" s="13"/>
      <c r="FP439" s="13"/>
      <c r="FQ439" s="13"/>
      <c r="FR439" s="13"/>
      <c r="FS439" s="13"/>
      <c r="FT439" s="13"/>
      <c r="FU439" s="13"/>
      <c r="FV439" s="13"/>
      <c r="FW439" s="13"/>
      <c r="FX439" s="13"/>
      <c r="FY439" s="13"/>
      <c r="FZ439" s="13"/>
      <c r="GA439" s="13"/>
      <c r="GB439" s="13"/>
      <c r="GC439" s="13"/>
      <c r="GD439" s="13"/>
      <c r="GE439" s="13"/>
      <c r="GF439" s="13"/>
      <c r="GG439" s="13"/>
      <c r="GH439" s="13"/>
      <c r="GI439" s="13"/>
      <c r="GJ439" s="13"/>
      <c r="GK439" s="13"/>
      <c r="GL439" s="13"/>
      <c r="GM439" s="13"/>
      <c r="GN439" s="13"/>
      <c r="GO439" s="13"/>
      <c r="GP439" s="13"/>
      <c r="GQ439" s="13"/>
      <c r="GR439" s="13"/>
      <c r="GS439" s="13"/>
      <c r="GT439" s="13"/>
      <c r="GU439" s="13"/>
      <c r="GV439" s="13"/>
      <c r="GW439" s="13"/>
      <c r="GX439" s="13"/>
      <c r="GY439" s="13"/>
      <c r="GZ439" s="13"/>
      <c r="HA439" s="13"/>
      <c r="HB439" s="13"/>
      <c r="HC439" s="13"/>
      <c r="HD439" s="13"/>
      <c r="HE439" s="13"/>
      <c r="HF439" s="13"/>
      <c r="HG439" s="13"/>
      <c r="HH439" s="13"/>
      <c r="HI439" s="13"/>
      <c r="HJ439" s="13"/>
      <c r="HK439" s="13"/>
      <c r="HL439" s="13"/>
      <c r="HM439" s="13"/>
      <c r="HN439" s="13"/>
      <c r="HO439" s="13"/>
      <c r="HP439" s="13"/>
      <c r="HQ439" s="13"/>
      <c r="HR439" s="13"/>
      <c r="HS439" s="13"/>
      <c r="HT439" s="13"/>
      <c r="HU439" s="13"/>
      <c r="HV439" s="13"/>
      <c r="HW439" s="13"/>
      <c r="HX439" s="13"/>
      <c r="HY439" s="13"/>
      <c r="HZ439" s="13"/>
      <c r="IA439" s="13"/>
      <c r="IB439" s="13"/>
      <c r="IC439" s="13"/>
      <c r="ID439" s="13"/>
      <c r="IE439" s="13"/>
      <c r="IF439" s="13"/>
      <c r="IG439" s="13"/>
      <c r="IH439" s="13"/>
      <c r="II439" s="13"/>
      <c r="IJ439" s="13"/>
      <c r="IK439" s="13"/>
      <c r="IL439" s="13"/>
      <c r="IM439" s="13"/>
      <c r="IN439" s="13"/>
      <c r="IO439" s="13"/>
    </row>
    <row r="440" spans="1:249" x14ac:dyDescent="0.25">
      <c r="A440" s="18">
        <v>1</v>
      </c>
      <c r="B440" s="95" t="s">
        <v>4</v>
      </c>
      <c r="C440" s="183">
        <f t="shared" ref="C440:F440" si="459">C426</f>
        <v>0</v>
      </c>
      <c r="D440" s="183">
        <f t="shared" si="459"/>
        <v>0</v>
      </c>
      <c r="E440" s="183">
        <f t="shared" si="459"/>
        <v>0</v>
      </c>
      <c r="F440" s="183">
        <f t="shared" si="459"/>
        <v>0</v>
      </c>
      <c r="G440" s="572">
        <f t="shared" ref="G440:J440" si="460">G426</f>
        <v>6980.8619159999998</v>
      </c>
      <c r="H440" s="572">
        <f t="shared" si="460"/>
        <v>3491</v>
      </c>
      <c r="I440" s="572">
        <f t="shared" si="460"/>
        <v>1179.66563</v>
      </c>
      <c r="J440" s="572">
        <f t="shared" si="460"/>
        <v>33.791625035806362</v>
      </c>
    </row>
    <row r="441" spans="1:249" s="160" customFormat="1" x14ac:dyDescent="0.25">
      <c r="K441" s="187"/>
      <c r="L441" s="18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  <c r="BI441" s="187"/>
      <c r="BJ441" s="187"/>
      <c r="BK441" s="187"/>
      <c r="BL441" s="187"/>
      <c r="BM441" s="187"/>
      <c r="BN441" s="187"/>
      <c r="BO441" s="187"/>
      <c r="BP441" s="187"/>
      <c r="BQ441" s="187"/>
      <c r="BR441" s="187"/>
      <c r="BS441" s="187"/>
      <c r="BT441" s="187"/>
      <c r="BU441" s="187"/>
      <c r="BV441" s="187"/>
      <c r="BW441" s="187"/>
      <c r="BX441" s="187"/>
      <c r="BY441" s="187"/>
      <c r="BZ441" s="187"/>
      <c r="CA441" s="187"/>
      <c r="CB441" s="187"/>
      <c r="CC441" s="187"/>
      <c r="CD441" s="187"/>
      <c r="CE441" s="187"/>
      <c r="CF441" s="187"/>
      <c r="CG441" s="187"/>
      <c r="CH441" s="187"/>
      <c r="CI441" s="187"/>
      <c r="CJ441" s="187"/>
      <c r="CK441" s="187"/>
      <c r="CL441" s="187"/>
      <c r="CM441" s="187"/>
      <c r="CN441" s="187"/>
      <c r="CO441" s="187"/>
      <c r="CP441" s="187"/>
      <c r="CQ441" s="187"/>
      <c r="CR441" s="187"/>
      <c r="CS441" s="187"/>
      <c r="CT441" s="187"/>
      <c r="CU441" s="187"/>
      <c r="CV441" s="187"/>
      <c r="CW441" s="187"/>
      <c r="CX441" s="187"/>
      <c r="CY441" s="187"/>
      <c r="CZ441" s="187"/>
      <c r="DA441" s="187"/>
      <c r="DB441" s="187"/>
      <c r="DC441" s="187"/>
      <c r="DD441" s="187"/>
      <c r="DE441" s="187"/>
      <c r="DF441" s="187"/>
      <c r="DG441" s="187"/>
      <c r="DH441" s="187"/>
      <c r="DI441" s="187"/>
      <c r="DJ441" s="187"/>
      <c r="DK441" s="187"/>
      <c r="DL441" s="187"/>
      <c r="DM441" s="187"/>
      <c r="DN441" s="187"/>
      <c r="DO441" s="187"/>
      <c r="DP441" s="187"/>
      <c r="DQ441" s="187"/>
      <c r="DR441" s="187"/>
      <c r="DS441" s="187"/>
      <c r="DT441" s="187"/>
      <c r="DU441" s="187"/>
      <c r="DV441" s="187"/>
      <c r="DW441" s="187"/>
      <c r="DX441" s="187"/>
      <c r="DY441" s="187"/>
      <c r="DZ441" s="187"/>
      <c r="EA441" s="187"/>
      <c r="EB441" s="187"/>
      <c r="EC441" s="187"/>
      <c r="ED441" s="187"/>
      <c r="EE441" s="187"/>
      <c r="EF441" s="187"/>
      <c r="EG441" s="187"/>
      <c r="EH441" s="187"/>
      <c r="EI441" s="187"/>
      <c r="EJ441" s="187"/>
      <c r="EK441" s="187"/>
      <c r="EL441" s="187"/>
      <c r="EM441" s="187"/>
      <c r="EN441" s="187"/>
      <c r="EO441" s="187"/>
      <c r="EP441" s="187"/>
      <c r="EQ441" s="187"/>
      <c r="ER441" s="187"/>
      <c r="ES441" s="187"/>
      <c r="ET441" s="187"/>
      <c r="EU441" s="187"/>
      <c r="EV441" s="187"/>
      <c r="EW441" s="187"/>
      <c r="EX441" s="187"/>
      <c r="EY441" s="187"/>
      <c r="EZ441" s="187"/>
      <c r="FA441" s="187"/>
      <c r="FB441" s="187"/>
      <c r="FC441" s="187"/>
      <c r="FD441" s="187"/>
      <c r="FE441" s="187"/>
      <c r="FF441" s="187"/>
      <c r="FG441" s="187"/>
      <c r="FH441" s="187"/>
      <c r="FI441" s="187"/>
      <c r="FJ441" s="187"/>
      <c r="FK441" s="187"/>
      <c r="FL441" s="187"/>
      <c r="FM441" s="187"/>
      <c r="FN441" s="187"/>
      <c r="FO441" s="187"/>
      <c r="FP441" s="187"/>
      <c r="FQ441" s="187"/>
      <c r="FR441" s="187"/>
      <c r="FS441" s="187"/>
      <c r="FT441" s="187"/>
      <c r="FU441" s="187"/>
      <c r="FV441" s="187"/>
      <c r="FW441" s="187"/>
      <c r="FX441" s="187"/>
      <c r="FY441" s="187"/>
      <c r="FZ441" s="187"/>
      <c r="GA441" s="187"/>
      <c r="GB441" s="187"/>
      <c r="GC441" s="187"/>
      <c r="GD441" s="187"/>
      <c r="GE441" s="187"/>
      <c r="GF441" s="187"/>
      <c r="GG441" s="187"/>
      <c r="GH441" s="187"/>
      <c r="GI441" s="187"/>
      <c r="GJ441" s="187"/>
      <c r="GK441" s="187"/>
      <c r="GL441" s="187"/>
      <c r="GM441" s="187"/>
      <c r="GN441" s="187"/>
      <c r="GO441" s="187"/>
      <c r="GP441" s="187"/>
      <c r="GQ441" s="187"/>
      <c r="GR441" s="187"/>
      <c r="GS441" s="187"/>
      <c r="GT441" s="187"/>
      <c r="GU441" s="187"/>
      <c r="GV441" s="187"/>
      <c r="GW441" s="187"/>
      <c r="GX441" s="187"/>
      <c r="GY441" s="187"/>
      <c r="GZ441" s="187"/>
      <c r="HA441" s="187"/>
      <c r="HB441" s="187"/>
      <c r="HC441" s="187"/>
      <c r="HD441" s="187"/>
      <c r="HE441" s="187"/>
      <c r="HF441" s="187"/>
      <c r="HG441" s="187"/>
      <c r="HH441" s="187"/>
      <c r="HI441" s="187"/>
      <c r="HJ441" s="187"/>
      <c r="HK441" s="187"/>
      <c r="HL441" s="187"/>
      <c r="HM441" s="187"/>
      <c r="HN441" s="187"/>
      <c r="HO441" s="187"/>
      <c r="HP441" s="187"/>
      <c r="HQ441" s="187"/>
      <c r="HR441" s="187"/>
      <c r="HS441" s="187"/>
      <c r="HT441" s="187"/>
      <c r="HU441" s="187"/>
      <c r="HV441" s="187"/>
      <c r="HW441" s="187"/>
      <c r="HX441" s="187"/>
      <c r="HY441" s="187"/>
      <c r="HZ441" s="187"/>
      <c r="IA441" s="187"/>
      <c r="IB441" s="187"/>
      <c r="IC441" s="187"/>
      <c r="ID441" s="187"/>
      <c r="IE441" s="187"/>
      <c r="IF441" s="187"/>
      <c r="IG441" s="187"/>
      <c r="IH441" s="187"/>
      <c r="II441" s="187"/>
      <c r="IJ441" s="187"/>
      <c r="IK441" s="187"/>
      <c r="IL441" s="187"/>
      <c r="IM441" s="187"/>
      <c r="IN441" s="187"/>
      <c r="IO441" s="187"/>
    </row>
    <row r="442" spans="1:249" s="160" customFormat="1" x14ac:dyDescent="0.25">
      <c r="K442" s="187"/>
      <c r="L442" s="187"/>
      <c r="M442" s="187"/>
      <c r="N442" s="187"/>
      <c r="O442" s="187"/>
      <c r="P442" s="187"/>
      <c r="Q442" s="187"/>
      <c r="R442" s="187"/>
      <c r="S442" s="187"/>
      <c r="T442" s="187"/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  <c r="BI442" s="187"/>
      <c r="BJ442" s="187"/>
      <c r="BK442" s="187"/>
      <c r="BL442" s="187"/>
      <c r="BM442" s="187"/>
      <c r="BN442" s="187"/>
      <c r="BO442" s="187"/>
      <c r="BP442" s="187"/>
      <c r="BQ442" s="187"/>
      <c r="BR442" s="187"/>
      <c r="BS442" s="187"/>
      <c r="BT442" s="187"/>
      <c r="BU442" s="187"/>
      <c r="BV442" s="187"/>
      <c r="BW442" s="187"/>
      <c r="BX442" s="187"/>
      <c r="BY442" s="187"/>
      <c r="BZ442" s="187"/>
      <c r="CA442" s="187"/>
      <c r="CB442" s="187"/>
      <c r="CC442" s="187"/>
      <c r="CD442" s="187"/>
      <c r="CE442" s="187"/>
      <c r="CF442" s="187"/>
      <c r="CG442" s="187"/>
      <c r="CH442" s="187"/>
      <c r="CI442" s="187"/>
      <c r="CJ442" s="187"/>
      <c r="CK442" s="187"/>
      <c r="CL442" s="187"/>
      <c r="CM442" s="187"/>
      <c r="CN442" s="187"/>
      <c r="CO442" s="187"/>
      <c r="CP442" s="187"/>
      <c r="CQ442" s="187"/>
      <c r="CR442" s="187"/>
      <c r="CS442" s="187"/>
      <c r="CT442" s="187"/>
      <c r="CU442" s="187"/>
      <c r="CV442" s="187"/>
      <c r="CW442" s="187"/>
      <c r="CX442" s="187"/>
      <c r="CY442" s="187"/>
      <c r="CZ442" s="187"/>
      <c r="DA442" s="187"/>
      <c r="DB442" s="187"/>
      <c r="DC442" s="187"/>
      <c r="DD442" s="187"/>
      <c r="DE442" s="187"/>
      <c r="DF442" s="187"/>
      <c r="DG442" s="187"/>
      <c r="DH442" s="187"/>
      <c r="DI442" s="187"/>
      <c r="DJ442" s="187"/>
      <c r="DK442" s="187"/>
      <c r="DL442" s="187"/>
      <c r="DM442" s="187"/>
      <c r="DN442" s="187"/>
      <c r="DO442" s="187"/>
      <c r="DP442" s="187"/>
      <c r="DQ442" s="187"/>
      <c r="DR442" s="187"/>
      <c r="DS442" s="187"/>
      <c r="DT442" s="187"/>
      <c r="DU442" s="187"/>
      <c r="DV442" s="187"/>
      <c r="DW442" s="187"/>
      <c r="DX442" s="187"/>
      <c r="DY442" s="187"/>
      <c r="DZ442" s="187"/>
      <c r="EA442" s="187"/>
      <c r="EB442" s="187"/>
      <c r="EC442" s="187"/>
      <c r="ED442" s="187"/>
      <c r="EE442" s="187"/>
      <c r="EF442" s="187"/>
      <c r="EG442" s="187"/>
      <c r="EH442" s="187"/>
      <c r="EI442" s="187"/>
      <c r="EJ442" s="187"/>
      <c r="EK442" s="187"/>
      <c r="EL442" s="187"/>
      <c r="EM442" s="187"/>
      <c r="EN442" s="187"/>
      <c r="EO442" s="187"/>
      <c r="EP442" s="187"/>
      <c r="EQ442" s="187"/>
      <c r="ER442" s="187"/>
      <c r="ES442" s="187"/>
      <c r="ET442" s="187"/>
      <c r="EU442" s="187"/>
      <c r="EV442" s="187"/>
      <c r="EW442" s="187"/>
      <c r="EX442" s="187"/>
      <c r="EY442" s="187"/>
      <c r="EZ442" s="187"/>
      <c r="FA442" s="187"/>
      <c r="FB442" s="187"/>
      <c r="FC442" s="187"/>
      <c r="FD442" s="187"/>
      <c r="FE442" s="187"/>
      <c r="FF442" s="187"/>
      <c r="FG442" s="187"/>
      <c r="FH442" s="187"/>
      <c r="FI442" s="187"/>
      <c r="FJ442" s="187"/>
      <c r="FK442" s="187"/>
      <c r="FL442" s="187"/>
      <c r="FM442" s="187"/>
      <c r="FN442" s="187"/>
      <c r="FO442" s="187"/>
      <c r="FP442" s="187"/>
      <c r="FQ442" s="187"/>
      <c r="FR442" s="187"/>
      <c r="FS442" s="187"/>
      <c r="FT442" s="187"/>
      <c r="FU442" s="187"/>
      <c r="FV442" s="187"/>
      <c r="FW442" s="187"/>
      <c r="FX442" s="187"/>
      <c r="FY442" s="187"/>
      <c r="FZ442" s="187"/>
      <c r="GA442" s="187"/>
      <c r="GB442" s="187"/>
      <c r="GC442" s="187"/>
      <c r="GD442" s="187"/>
      <c r="GE442" s="187"/>
      <c r="GF442" s="187"/>
      <c r="GG442" s="187"/>
      <c r="GH442" s="187"/>
      <c r="GI442" s="187"/>
      <c r="GJ442" s="187"/>
      <c r="GK442" s="187"/>
      <c r="GL442" s="187"/>
      <c r="GM442" s="187"/>
      <c r="GN442" s="187"/>
      <c r="GO442" s="187"/>
      <c r="GP442" s="187"/>
      <c r="GQ442" s="187"/>
      <c r="GR442" s="187"/>
      <c r="GS442" s="187"/>
      <c r="GT442" s="187"/>
      <c r="GU442" s="187"/>
      <c r="GV442" s="187"/>
      <c r="GW442" s="187"/>
      <c r="GX442" s="187"/>
      <c r="GY442" s="187"/>
      <c r="GZ442" s="187"/>
      <c r="HA442" s="187"/>
      <c r="HB442" s="187"/>
      <c r="HC442" s="187"/>
      <c r="HD442" s="187"/>
      <c r="HE442" s="187"/>
      <c r="HF442" s="187"/>
      <c r="HG442" s="187"/>
      <c r="HH442" s="187"/>
      <c r="HI442" s="187"/>
      <c r="HJ442" s="187"/>
      <c r="HK442" s="187"/>
      <c r="HL442" s="187"/>
      <c r="HM442" s="187"/>
      <c r="HN442" s="187"/>
      <c r="HO442" s="187"/>
      <c r="HP442" s="187"/>
      <c r="HQ442" s="187"/>
      <c r="HR442" s="187"/>
      <c r="HS442" s="187"/>
      <c r="HT442" s="187"/>
      <c r="HU442" s="187"/>
      <c r="HV442" s="187"/>
      <c r="HW442" s="187"/>
      <c r="HX442" s="187"/>
      <c r="HY442" s="187"/>
      <c r="HZ442" s="187"/>
      <c r="IA442" s="187"/>
      <c r="IB442" s="187"/>
      <c r="IC442" s="187"/>
      <c r="ID442" s="187"/>
      <c r="IE442" s="187"/>
      <c r="IF442" s="187"/>
      <c r="IG442" s="187"/>
      <c r="IH442" s="187"/>
      <c r="II442" s="187"/>
      <c r="IJ442" s="187"/>
      <c r="IK442" s="187"/>
      <c r="IL442" s="187"/>
      <c r="IM442" s="187"/>
      <c r="IN442" s="187"/>
      <c r="IO442" s="187"/>
    </row>
    <row r="443" spans="1:249" s="160" customFormat="1" x14ac:dyDescent="0.25">
      <c r="K443" s="187"/>
      <c r="L443" s="187"/>
      <c r="M443" s="187"/>
      <c r="N443" s="187"/>
      <c r="O443" s="187"/>
      <c r="P443" s="187"/>
      <c r="Q443" s="187"/>
      <c r="R443" s="187"/>
      <c r="S443" s="187"/>
      <c r="T443" s="187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F443" s="187"/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  <c r="BI443" s="187"/>
      <c r="BJ443" s="187"/>
      <c r="BK443" s="187"/>
      <c r="BL443" s="187"/>
      <c r="BM443" s="187"/>
      <c r="BN443" s="187"/>
      <c r="BO443" s="187"/>
      <c r="BP443" s="187"/>
      <c r="BQ443" s="187"/>
      <c r="BR443" s="187"/>
      <c r="BS443" s="187"/>
      <c r="BT443" s="187"/>
      <c r="BU443" s="187"/>
      <c r="BV443" s="187"/>
      <c r="BW443" s="187"/>
      <c r="BX443" s="187"/>
      <c r="BY443" s="187"/>
      <c r="BZ443" s="187"/>
      <c r="CA443" s="187"/>
      <c r="CB443" s="187"/>
      <c r="CC443" s="187"/>
      <c r="CD443" s="187"/>
      <c r="CE443" s="187"/>
      <c r="CF443" s="187"/>
      <c r="CG443" s="187"/>
      <c r="CH443" s="187"/>
      <c r="CI443" s="187"/>
      <c r="CJ443" s="187"/>
      <c r="CK443" s="187"/>
      <c r="CL443" s="187"/>
      <c r="CM443" s="187"/>
      <c r="CN443" s="187"/>
      <c r="CO443" s="187"/>
      <c r="CP443" s="187"/>
      <c r="CQ443" s="187"/>
      <c r="CR443" s="187"/>
      <c r="CS443" s="187"/>
      <c r="CT443" s="187"/>
      <c r="CU443" s="187"/>
      <c r="CV443" s="187"/>
      <c r="CW443" s="187"/>
      <c r="CX443" s="187"/>
      <c r="CY443" s="187"/>
      <c r="CZ443" s="187"/>
      <c r="DA443" s="187"/>
      <c r="DB443" s="187"/>
      <c r="DC443" s="187"/>
      <c r="DD443" s="187"/>
      <c r="DE443" s="187"/>
      <c r="DF443" s="187"/>
      <c r="DG443" s="187"/>
      <c r="DH443" s="187"/>
      <c r="DI443" s="187"/>
      <c r="DJ443" s="187"/>
      <c r="DK443" s="187"/>
      <c r="DL443" s="187"/>
      <c r="DM443" s="187"/>
      <c r="DN443" s="187"/>
      <c r="DO443" s="187"/>
      <c r="DP443" s="187"/>
      <c r="DQ443" s="187"/>
      <c r="DR443" s="187"/>
      <c r="DS443" s="187"/>
      <c r="DT443" s="187"/>
      <c r="DU443" s="187"/>
      <c r="DV443" s="187"/>
      <c r="DW443" s="187"/>
      <c r="DX443" s="187"/>
      <c r="DY443" s="187"/>
      <c r="DZ443" s="187"/>
      <c r="EA443" s="187"/>
      <c r="EB443" s="187"/>
      <c r="EC443" s="187"/>
      <c r="ED443" s="187"/>
      <c r="EE443" s="187"/>
      <c r="EF443" s="187"/>
      <c r="EG443" s="187"/>
      <c r="EH443" s="187"/>
      <c r="EI443" s="187"/>
      <c r="EJ443" s="187"/>
      <c r="EK443" s="187"/>
      <c r="EL443" s="187"/>
      <c r="EM443" s="187"/>
      <c r="EN443" s="187"/>
      <c r="EO443" s="187"/>
      <c r="EP443" s="187"/>
      <c r="EQ443" s="187"/>
      <c r="ER443" s="187"/>
      <c r="ES443" s="187"/>
      <c r="ET443" s="187"/>
      <c r="EU443" s="187"/>
      <c r="EV443" s="187"/>
      <c r="EW443" s="187"/>
      <c r="EX443" s="187"/>
      <c r="EY443" s="187"/>
      <c r="EZ443" s="187"/>
      <c r="FA443" s="187"/>
      <c r="FB443" s="187"/>
      <c r="FC443" s="187"/>
      <c r="FD443" s="187"/>
      <c r="FE443" s="187"/>
      <c r="FF443" s="187"/>
      <c r="FG443" s="187"/>
      <c r="FH443" s="187"/>
      <c r="FI443" s="187"/>
      <c r="FJ443" s="187"/>
      <c r="FK443" s="187"/>
      <c r="FL443" s="187"/>
      <c r="FM443" s="187"/>
      <c r="FN443" s="187"/>
      <c r="FO443" s="187"/>
      <c r="FP443" s="187"/>
      <c r="FQ443" s="187"/>
      <c r="FR443" s="187"/>
      <c r="FS443" s="187"/>
      <c r="FT443" s="187"/>
      <c r="FU443" s="187"/>
      <c r="FV443" s="187"/>
      <c r="FW443" s="187"/>
      <c r="FX443" s="187"/>
      <c r="FY443" s="187"/>
      <c r="FZ443" s="187"/>
      <c r="GA443" s="187"/>
      <c r="GB443" s="187"/>
      <c r="GC443" s="187"/>
      <c r="GD443" s="187"/>
      <c r="GE443" s="187"/>
      <c r="GF443" s="187"/>
      <c r="GG443" s="187"/>
      <c r="GH443" s="187"/>
      <c r="GI443" s="187"/>
      <c r="GJ443" s="187"/>
      <c r="GK443" s="187"/>
      <c r="GL443" s="187"/>
      <c r="GM443" s="187"/>
      <c r="GN443" s="187"/>
      <c r="GO443" s="187"/>
      <c r="GP443" s="187"/>
      <c r="GQ443" s="187"/>
      <c r="GR443" s="187"/>
      <c r="GS443" s="187"/>
      <c r="GT443" s="187"/>
      <c r="GU443" s="187"/>
      <c r="GV443" s="187"/>
      <c r="GW443" s="187"/>
      <c r="GX443" s="187"/>
      <c r="GY443" s="187"/>
      <c r="GZ443" s="187"/>
      <c r="HA443" s="187"/>
      <c r="HB443" s="187"/>
      <c r="HC443" s="187"/>
      <c r="HD443" s="187"/>
      <c r="HE443" s="187"/>
      <c r="HF443" s="187"/>
      <c r="HG443" s="187"/>
      <c r="HH443" s="187"/>
      <c r="HI443" s="187"/>
      <c r="HJ443" s="187"/>
      <c r="HK443" s="187"/>
      <c r="HL443" s="187"/>
      <c r="HM443" s="187"/>
      <c r="HN443" s="187"/>
      <c r="HO443" s="187"/>
      <c r="HP443" s="187"/>
      <c r="HQ443" s="187"/>
      <c r="HR443" s="187"/>
      <c r="HS443" s="187"/>
      <c r="HT443" s="187"/>
      <c r="HU443" s="187"/>
      <c r="HV443" s="187"/>
      <c r="HW443" s="187"/>
      <c r="HX443" s="187"/>
      <c r="HY443" s="187"/>
      <c r="HZ443" s="187"/>
      <c r="IA443" s="187"/>
      <c r="IB443" s="187"/>
      <c r="IC443" s="187"/>
      <c r="ID443" s="187"/>
      <c r="IE443" s="187"/>
      <c r="IF443" s="187"/>
      <c r="IG443" s="187"/>
      <c r="IH443" s="187"/>
      <c r="II443" s="187"/>
      <c r="IJ443" s="187"/>
      <c r="IK443" s="187"/>
      <c r="IL443" s="187"/>
      <c r="IM443" s="187"/>
      <c r="IN443" s="187"/>
      <c r="IO443" s="187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94488188976377963" bottom="0.27559055118110237" header="0.82677165354330717" footer="0.23622047244094491"/>
  <pageSetup paperSize="9"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6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H20" sqref="H20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5.25" customHeight="1" x14ac:dyDescent="0.25">
      <c r="A1" s="774" t="s">
        <v>139</v>
      </c>
      <c r="B1" s="775"/>
      <c r="C1" s="775"/>
      <c r="D1" s="775"/>
      <c r="E1" s="775"/>
      <c r="F1" s="775"/>
      <c r="G1" s="775"/>
      <c r="H1" s="775"/>
      <c r="I1" s="775"/>
    </row>
    <row r="2" spans="1:10" ht="18.75" hidden="1" customHeight="1" x14ac:dyDescent="0.25">
      <c r="A2" s="159">
        <v>6</v>
      </c>
    </row>
    <row r="3" spans="1:10" ht="21" customHeight="1" thickBot="1" x14ac:dyDescent="0.3">
      <c r="A3" s="159"/>
    </row>
    <row r="4" spans="1:10" ht="15.75" thickBot="1" x14ac:dyDescent="0.3">
      <c r="A4" s="40" t="s">
        <v>0</v>
      </c>
      <c r="B4" s="771" t="s">
        <v>110</v>
      </c>
      <c r="C4" s="772"/>
      <c r="D4" s="772"/>
      <c r="E4" s="773"/>
      <c r="F4" s="771" t="s">
        <v>109</v>
      </c>
      <c r="G4" s="772"/>
      <c r="H4" s="772"/>
      <c r="I4" s="773"/>
    </row>
    <row r="5" spans="1:10" ht="60.75" thickBot="1" x14ac:dyDescent="0.3">
      <c r="A5" s="41"/>
      <c r="B5" s="321" t="s">
        <v>114</v>
      </c>
      <c r="C5" s="321" t="s">
        <v>137</v>
      </c>
      <c r="D5" s="322" t="s">
        <v>111</v>
      </c>
      <c r="E5" s="100" t="s">
        <v>37</v>
      </c>
      <c r="F5" s="321" t="s">
        <v>115</v>
      </c>
      <c r="G5" s="321" t="s">
        <v>138</v>
      </c>
      <c r="H5" s="322" t="s">
        <v>112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60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1" t="s">
        <v>130</v>
      </c>
      <c r="B9" s="120">
        <f>SUM(B10:B13)</f>
        <v>438</v>
      </c>
      <c r="C9" s="120">
        <f t="shared" ref="C9:D9" si="0">SUM(C10:C13)</f>
        <v>221</v>
      </c>
      <c r="D9" s="120">
        <f t="shared" si="0"/>
        <v>397</v>
      </c>
      <c r="E9" s="120">
        <f t="shared" ref="E9:E21" si="1">D9/C9*100</f>
        <v>179.63800904977376</v>
      </c>
      <c r="F9" s="136">
        <f>SUM(F10:F13)</f>
        <v>1540.6039766481481</v>
      </c>
      <c r="G9" s="136">
        <f t="shared" ref="G9:H9" si="2">SUM(G10:G13)</f>
        <v>771</v>
      </c>
      <c r="H9" s="136">
        <f t="shared" si="2"/>
        <v>1141.8753900000002</v>
      </c>
      <c r="I9" s="120">
        <f t="shared" ref="I9:I21" si="3">H9/G9*100</f>
        <v>148.10316342412452</v>
      </c>
      <c r="J9" s="79"/>
    </row>
    <row r="10" spans="1:10" s="37" customFormat="1" ht="30" x14ac:dyDescent="0.25">
      <c r="A10" s="73" t="s">
        <v>83</v>
      </c>
      <c r="B10" s="120">
        <v>313</v>
      </c>
      <c r="C10" s="113">
        <f t="shared" ref="C10:C19" si="4">ROUND(B10/12*$A$2,0)</f>
        <v>157</v>
      </c>
      <c r="D10" s="120">
        <v>289</v>
      </c>
      <c r="E10" s="120">
        <f t="shared" si="1"/>
        <v>184.07643312101911</v>
      </c>
      <c r="F10" s="136">
        <v>1019.4867791481481</v>
      </c>
      <c r="G10" s="113">
        <f t="shared" ref="G10" si="5">ROUND(F10/12*$A$2,0)</f>
        <v>510</v>
      </c>
      <c r="H10" s="120">
        <v>841.67993000000001</v>
      </c>
      <c r="I10" s="120">
        <f t="shared" si="3"/>
        <v>165.03528039215686</v>
      </c>
      <c r="J10" s="79"/>
    </row>
    <row r="11" spans="1:10" s="37" customFormat="1" ht="38.1" customHeight="1" x14ac:dyDescent="0.25">
      <c r="A11" s="73" t="s">
        <v>84</v>
      </c>
      <c r="B11" s="120">
        <v>95</v>
      </c>
      <c r="C11" s="113">
        <f t="shared" si="4"/>
        <v>48</v>
      </c>
      <c r="D11" s="120">
        <v>108</v>
      </c>
      <c r="E11" s="120">
        <f t="shared" si="1"/>
        <v>225</v>
      </c>
      <c r="F11" s="136">
        <v>271.9548375</v>
      </c>
      <c r="G11" s="113">
        <f t="shared" ref="G11:G19" si="6">ROUND(F11/12*$A$2,0)</f>
        <v>136</v>
      </c>
      <c r="H11" s="120">
        <v>300.19546000000003</v>
      </c>
      <c r="I11" s="120">
        <f t="shared" si="3"/>
        <v>220.73195588235296</v>
      </c>
      <c r="J11" s="79"/>
    </row>
    <row r="12" spans="1:10" s="37" customFormat="1" ht="43.5" customHeight="1" x14ac:dyDescent="0.25">
      <c r="A12" s="73" t="s">
        <v>107</v>
      </c>
      <c r="B12" s="120">
        <v>7</v>
      </c>
      <c r="C12" s="113">
        <f t="shared" si="4"/>
        <v>4</v>
      </c>
      <c r="D12" s="120">
        <v>0</v>
      </c>
      <c r="E12" s="120">
        <f t="shared" si="1"/>
        <v>0</v>
      </c>
      <c r="F12" s="136">
        <v>58.137884000000007</v>
      </c>
      <c r="G12" s="113">
        <f t="shared" si="6"/>
        <v>29</v>
      </c>
      <c r="H12" s="120">
        <v>0</v>
      </c>
      <c r="I12" s="120">
        <f t="shared" si="3"/>
        <v>0</v>
      </c>
      <c r="J12" s="79"/>
    </row>
    <row r="13" spans="1:10" s="37" customFormat="1" ht="30" x14ac:dyDescent="0.25">
      <c r="A13" s="73" t="s">
        <v>108</v>
      </c>
      <c r="B13" s="120">
        <v>23</v>
      </c>
      <c r="C13" s="113">
        <f t="shared" si="4"/>
        <v>12</v>
      </c>
      <c r="D13" s="120">
        <v>0</v>
      </c>
      <c r="E13" s="120">
        <f t="shared" si="1"/>
        <v>0</v>
      </c>
      <c r="F13" s="136">
        <v>191.02447599999999</v>
      </c>
      <c r="G13" s="113">
        <f t="shared" si="6"/>
        <v>96</v>
      </c>
      <c r="H13" s="120">
        <v>0</v>
      </c>
      <c r="I13" s="120">
        <f t="shared" si="3"/>
        <v>0</v>
      </c>
      <c r="J13" s="79"/>
    </row>
    <row r="14" spans="1:10" s="37" customFormat="1" ht="36" customHeight="1" x14ac:dyDescent="0.25">
      <c r="A14" s="241" t="s">
        <v>122</v>
      </c>
      <c r="B14" s="120">
        <f>SUM(B15:B19)</f>
        <v>1065</v>
      </c>
      <c r="C14" s="120">
        <f t="shared" ref="C14:H14" si="7">SUM(C15:C19)</f>
        <v>534</v>
      </c>
      <c r="D14" s="120">
        <f t="shared" si="7"/>
        <v>583</v>
      </c>
      <c r="E14" s="120">
        <f t="shared" si="1"/>
        <v>109.17602996254681</v>
      </c>
      <c r="F14" s="120">
        <f t="shared" si="7"/>
        <v>3489.22</v>
      </c>
      <c r="G14" s="120">
        <f t="shared" si="7"/>
        <v>1744</v>
      </c>
      <c r="H14" s="120">
        <f t="shared" si="7"/>
        <v>1040.73477</v>
      </c>
      <c r="I14" s="120">
        <f t="shared" si="3"/>
        <v>59.67515883027523</v>
      </c>
      <c r="J14" s="79"/>
    </row>
    <row r="15" spans="1:10" s="37" customFormat="1" ht="30" x14ac:dyDescent="0.25">
      <c r="A15" s="73" t="s">
        <v>118</v>
      </c>
      <c r="B15" s="120">
        <v>200</v>
      </c>
      <c r="C15" s="113">
        <f t="shared" si="4"/>
        <v>100</v>
      </c>
      <c r="D15" s="120">
        <v>94</v>
      </c>
      <c r="E15" s="120">
        <f t="shared" si="1"/>
        <v>94</v>
      </c>
      <c r="F15" s="136">
        <v>460</v>
      </c>
      <c r="G15" s="113">
        <f t="shared" si="6"/>
        <v>230</v>
      </c>
      <c r="H15" s="696">
        <v>218.26904000000002</v>
      </c>
      <c r="I15" s="120">
        <f t="shared" si="3"/>
        <v>94.899582608695667</v>
      </c>
      <c r="J15" s="79"/>
    </row>
    <row r="16" spans="1:10" s="37" customFormat="1" ht="60" x14ac:dyDescent="0.25">
      <c r="A16" s="73" t="s">
        <v>129</v>
      </c>
      <c r="B16" s="120">
        <v>405</v>
      </c>
      <c r="C16" s="113">
        <f t="shared" si="4"/>
        <v>203</v>
      </c>
      <c r="D16" s="120">
        <v>0</v>
      </c>
      <c r="E16" s="120">
        <f t="shared" si="1"/>
        <v>0</v>
      </c>
      <c r="F16" s="136">
        <v>1830.78</v>
      </c>
      <c r="G16" s="113">
        <f t="shared" si="6"/>
        <v>915</v>
      </c>
      <c r="H16" s="120">
        <v>0</v>
      </c>
      <c r="I16" s="120">
        <f t="shared" si="3"/>
        <v>0</v>
      </c>
      <c r="J16" s="79"/>
    </row>
    <row r="17" spans="1:10" s="37" customFormat="1" ht="45" x14ac:dyDescent="0.25">
      <c r="A17" s="73" t="s">
        <v>119</v>
      </c>
      <c r="B17" s="120">
        <v>210</v>
      </c>
      <c r="C17" s="113">
        <f t="shared" si="4"/>
        <v>105</v>
      </c>
      <c r="D17" s="120">
        <v>0</v>
      </c>
      <c r="E17" s="120">
        <f t="shared" si="1"/>
        <v>0</v>
      </c>
      <c r="F17" s="136">
        <v>390.6</v>
      </c>
      <c r="G17" s="113">
        <f t="shared" si="6"/>
        <v>195</v>
      </c>
      <c r="H17" s="120">
        <v>-12.232889999999999</v>
      </c>
      <c r="I17" s="120">
        <f t="shared" si="3"/>
        <v>-6.2732769230769234</v>
      </c>
      <c r="J17" s="79"/>
    </row>
    <row r="18" spans="1:10" s="37" customFormat="1" ht="38.1" customHeight="1" x14ac:dyDescent="0.25">
      <c r="A18" s="73" t="s">
        <v>86</v>
      </c>
      <c r="B18" s="120">
        <v>125</v>
      </c>
      <c r="C18" s="113">
        <f t="shared" si="4"/>
        <v>63</v>
      </c>
      <c r="D18" s="120">
        <v>75</v>
      </c>
      <c r="E18" s="120">
        <f t="shared" si="1"/>
        <v>119.04761904761905</v>
      </c>
      <c r="F18" s="136">
        <v>681.625</v>
      </c>
      <c r="G18" s="113">
        <f t="shared" si="6"/>
        <v>341</v>
      </c>
      <c r="H18" s="120">
        <v>416.67453999999998</v>
      </c>
      <c r="I18" s="120">
        <f t="shared" si="3"/>
        <v>122.19194721407625</v>
      </c>
      <c r="J18" s="79"/>
    </row>
    <row r="19" spans="1:10" s="37" customFormat="1" ht="38.1" customHeight="1" x14ac:dyDescent="0.25">
      <c r="A19" s="73" t="s">
        <v>87</v>
      </c>
      <c r="B19" s="120">
        <v>125</v>
      </c>
      <c r="C19" s="113">
        <f t="shared" si="4"/>
        <v>63</v>
      </c>
      <c r="D19" s="120">
        <v>414</v>
      </c>
      <c r="E19" s="120">
        <f t="shared" si="1"/>
        <v>657.14285714285711</v>
      </c>
      <c r="F19" s="136">
        <v>126.215</v>
      </c>
      <c r="G19" s="113">
        <f t="shared" si="6"/>
        <v>63</v>
      </c>
      <c r="H19" s="120">
        <v>418.02408000000003</v>
      </c>
      <c r="I19" s="120">
        <f t="shared" si="3"/>
        <v>663.5302857142857</v>
      </c>
      <c r="J19" s="79"/>
    </row>
    <row r="20" spans="1:10" s="37" customFormat="1" ht="38.1" customHeight="1" x14ac:dyDescent="0.25">
      <c r="A20" s="711" t="s">
        <v>133</v>
      </c>
      <c r="B20" s="120">
        <v>2110</v>
      </c>
      <c r="C20" s="113">
        <f t="shared" ref="C20" si="8">ROUND(B20/12*$A$2,0)</f>
        <v>1055</v>
      </c>
      <c r="D20" s="120">
        <v>341</v>
      </c>
      <c r="E20" s="120">
        <f t="shared" ref="E20" si="9">D20/C20*100</f>
        <v>32.322274881516591</v>
      </c>
      <c r="F20" s="136">
        <v>2160.6822000000002</v>
      </c>
      <c r="G20" s="113">
        <f t="shared" ref="G20" si="10">ROUND(F20/12*$A$2,0)</f>
        <v>1080</v>
      </c>
      <c r="H20" s="120">
        <v>347.16485999999998</v>
      </c>
      <c r="I20" s="120">
        <f t="shared" ref="I20" si="11">H20/G20*100</f>
        <v>32.144894444444446</v>
      </c>
      <c r="J20" s="79"/>
    </row>
    <row r="21" spans="1:10" s="37" customFormat="1" ht="27" customHeight="1" thickBot="1" x14ac:dyDescent="0.3">
      <c r="A21" s="39" t="s">
        <v>3</v>
      </c>
      <c r="B21" s="24">
        <f>B14+B9</f>
        <v>1503</v>
      </c>
      <c r="C21" s="24">
        <f t="shared" ref="C21:D21" si="12">C14+C9</f>
        <v>755</v>
      </c>
      <c r="D21" s="24">
        <f t="shared" si="12"/>
        <v>980</v>
      </c>
      <c r="E21" s="24">
        <f t="shared" si="1"/>
        <v>129.80132450331126</v>
      </c>
      <c r="F21" s="23">
        <f>F14+F9+F20</f>
        <v>7190.5061766481476</v>
      </c>
      <c r="G21" s="23">
        <f t="shared" ref="G21:H21" si="13">G14+G9+G20</f>
        <v>3595</v>
      </c>
      <c r="H21" s="23">
        <f t="shared" si="13"/>
        <v>2529.77502</v>
      </c>
      <c r="I21" s="24">
        <f t="shared" si="3"/>
        <v>70.369263421418637</v>
      </c>
      <c r="J21" s="79"/>
    </row>
    <row r="22" spans="1:10" x14ac:dyDescent="0.25">
      <c r="A22" s="97" t="s">
        <v>13</v>
      </c>
      <c r="B22" s="184"/>
      <c r="C22" s="184"/>
      <c r="D22" s="184"/>
      <c r="E22" s="184"/>
      <c r="F22" s="319"/>
      <c r="G22" s="319"/>
      <c r="H22" s="319"/>
      <c r="I22" s="319"/>
    </row>
    <row r="23" spans="1:10" s="10" customFormat="1" ht="30" x14ac:dyDescent="0.25">
      <c r="A23" s="239" t="s">
        <v>130</v>
      </c>
      <c r="B23" s="360">
        <f t="shared" ref="B23:E23" si="14">B9</f>
        <v>438</v>
      </c>
      <c r="C23" s="360">
        <f t="shared" si="14"/>
        <v>221</v>
      </c>
      <c r="D23" s="360">
        <f t="shared" si="14"/>
        <v>397</v>
      </c>
      <c r="E23" s="360">
        <f t="shared" si="14"/>
        <v>179.63800904977376</v>
      </c>
      <c r="F23" s="360">
        <f t="shared" ref="F23:F34" si="15">F9</f>
        <v>1540.6039766481481</v>
      </c>
      <c r="G23" s="360">
        <f t="shared" ref="G23:I23" si="16">G9</f>
        <v>771</v>
      </c>
      <c r="H23" s="360">
        <f t="shared" si="16"/>
        <v>1141.8753900000002</v>
      </c>
      <c r="I23" s="360">
        <f t="shared" si="16"/>
        <v>148.10316342412452</v>
      </c>
    </row>
    <row r="24" spans="1:10" s="10" customFormat="1" ht="30" x14ac:dyDescent="0.25">
      <c r="A24" s="98" t="s">
        <v>83</v>
      </c>
      <c r="B24" s="360">
        <f t="shared" ref="B24:E24" si="17">B10</f>
        <v>313</v>
      </c>
      <c r="C24" s="360">
        <f t="shared" si="17"/>
        <v>157</v>
      </c>
      <c r="D24" s="360">
        <f t="shared" si="17"/>
        <v>289</v>
      </c>
      <c r="E24" s="360">
        <f t="shared" si="17"/>
        <v>184.07643312101911</v>
      </c>
      <c r="F24" s="360">
        <f t="shared" si="15"/>
        <v>1019.4867791481481</v>
      </c>
      <c r="G24" s="360">
        <f t="shared" ref="G24:I24" si="18">G10</f>
        <v>510</v>
      </c>
      <c r="H24" s="360">
        <f t="shared" si="18"/>
        <v>841.67993000000001</v>
      </c>
      <c r="I24" s="360">
        <f t="shared" si="18"/>
        <v>165.03528039215686</v>
      </c>
    </row>
    <row r="25" spans="1:10" s="10" customFormat="1" ht="30" x14ac:dyDescent="0.25">
      <c r="A25" s="98" t="s">
        <v>84</v>
      </c>
      <c r="B25" s="360">
        <f t="shared" ref="B25:E25" si="19">B11</f>
        <v>95</v>
      </c>
      <c r="C25" s="360">
        <f t="shared" si="19"/>
        <v>48</v>
      </c>
      <c r="D25" s="360">
        <f t="shared" si="19"/>
        <v>108</v>
      </c>
      <c r="E25" s="360">
        <f t="shared" si="19"/>
        <v>225</v>
      </c>
      <c r="F25" s="360">
        <f t="shared" si="15"/>
        <v>271.9548375</v>
      </c>
      <c r="G25" s="360">
        <f t="shared" ref="G25:I25" si="20">G11</f>
        <v>136</v>
      </c>
      <c r="H25" s="360">
        <f t="shared" si="20"/>
        <v>300.19546000000003</v>
      </c>
      <c r="I25" s="360">
        <f t="shared" si="20"/>
        <v>220.73195588235296</v>
      </c>
    </row>
    <row r="26" spans="1:10" s="10" customFormat="1" ht="45" x14ac:dyDescent="0.25">
      <c r="A26" s="98" t="s">
        <v>107</v>
      </c>
      <c r="B26" s="360">
        <f t="shared" ref="B26:E26" si="21">B12</f>
        <v>7</v>
      </c>
      <c r="C26" s="360">
        <f t="shared" si="21"/>
        <v>4</v>
      </c>
      <c r="D26" s="360">
        <f t="shared" si="21"/>
        <v>0</v>
      </c>
      <c r="E26" s="360">
        <f t="shared" si="21"/>
        <v>0</v>
      </c>
      <c r="F26" s="360">
        <f t="shared" si="15"/>
        <v>58.137884000000007</v>
      </c>
      <c r="G26" s="360">
        <f t="shared" ref="G26:I26" si="22">G12</f>
        <v>29</v>
      </c>
      <c r="H26" s="360">
        <f t="shared" si="22"/>
        <v>0</v>
      </c>
      <c r="I26" s="360">
        <f t="shared" si="22"/>
        <v>0</v>
      </c>
    </row>
    <row r="27" spans="1:10" s="10" customFormat="1" ht="30" x14ac:dyDescent="0.25">
      <c r="A27" s="98" t="s">
        <v>108</v>
      </c>
      <c r="B27" s="360">
        <f t="shared" ref="B27:E27" si="23">B13</f>
        <v>23</v>
      </c>
      <c r="C27" s="360">
        <f t="shared" si="23"/>
        <v>12</v>
      </c>
      <c r="D27" s="360">
        <f t="shared" si="23"/>
        <v>0</v>
      </c>
      <c r="E27" s="360">
        <f t="shared" si="23"/>
        <v>0</v>
      </c>
      <c r="F27" s="360">
        <f t="shared" si="15"/>
        <v>191.02447599999999</v>
      </c>
      <c r="G27" s="360">
        <f t="shared" ref="G27:I27" si="24">G13</f>
        <v>96</v>
      </c>
      <c r="H27" s="360">
        <f t="shared" si="24"/>
        <v>0</v>
      </c>
      <c r="I27" s="360">
        <f t="shared" si="24"/>
        <v>0</v>
      </c>
    </row>
    <row r="28" spans="1:10" s="10" customFormat="1" ht="30" x14ac:dyDescent="0.25">
      <c r="A28" s="239" t="s">
        <v>122</v>
      </c>
      <c r="B28" s="360">
        <f t="shared" ref="B28:E28" si="25">B14</f>
        <v>1065</v>
      </c>
      <c r="C28" s="360">
        <f t="shared" si="25"/>
        <v>534</v>
      </c>
      <c r="D28" s="360">
        <f t="shared" si="25"/>
        <v>583</v>
      </c>
      <c r="E28" s="360">
        <f t="shared" si="25"/>
        <v>109.17602996254681</v>
      </c>
      <c r="F28" s="360">
        <f t="shared" si="15"/>
        <v>3489.22</v>
      </c>
      <c r="G28" s="360">
        <f t="shared" ref="G28:I28" si="26">G14</f>
        <v>1744</v>
      </c>
      <c r="H28" s="360">
        <f t="shared" si="26"/>
        <v>1040.73477</v>
      </c>
      <c r="I28" s="360">
        <f t="shared" si="26"/>
        <v>59.67515883027523</v>
      </c>
    </row>
    <row r="29" spans="1:10" s="10" customFormat="1" ht="30" x14ac:dyDescent="0.25">
      <c r="A29" s="98" t="s">
        <v>118</v>
      </c>
      <c r="B29" s="360">
        <f t="shared" ref="B29:E29" si="27">B15</f>
        <v>200</v>
      </c>
      <c r="C29" s="360">
        <f t="shared" si="27"/>
        <v>100</v>
      </c>
      <c r="D29" s="360">
        <f t="shared" si="27"/>
        <v>94</v>
      </c>
      <c r="E29" s="360">
        <f t="shared" si="27"/>
        <v>94</v>
      </c>
      <c r="F29" s="360">
        <f t="shared" si="15"/>
        <v>460</v>
      </c>
      <c r="G29" s="360">
        <f t="shared" ref="G29:I34" si="28">G15</f>
        <v>230</v>
      </c>
      <c r="H29" s="360">
        <f t="shared" si="28"/>
        <v>218.26904000000002</v>
      </c>
      <c r="I29" s="360">
        <f t="shared" si="28"/>
        <v>94.899582608695667</v>
      </c>
    </row>
    <row r="30" spans="1:10" s="10" customFormat="1" ht="60" x14ac:dyDescent="0.25">
      <c r="A30" s="98" t="s">
        <v>85</v>
      </c>
      <c r="B30" s="360">
        <f t="shared" ref="B30:E30" si="29">B16</f>
        <v>405</v>
      </c>
      <c r="C30" s="360">
        <f t="shared" si="29"/>
        <v>203</v>
      </c>
      <c r="D30" s="360">
        <f t="shared" si="29"/>
        <v>0</v>
      </c>
      <c r="E30" s="360">
        <f t="shared" si="29"/>
        <v>0</v>
      </c>
      <c r="F30" s="360">
        <f t="shared" si="15"/>
        <v>1830.78</v>
      </c>
      <c r="G30" s="360">
        <f t="shared" si="28"/>
        <v>915</v>
      </c>
      <c r="H30" s="360">
        <f t="shared" si="28"/>
        <v>0</v>
      </c>
      <c r="I30" s="360">
        <f t="shared" si="28"/>
        <v>0</v>
      </c>
    </row>
    <row r="31" spans="1:10" s="10" customFormat="1" ht="45" x14ac:dyDescent="0.25">
      <c r="A31" s="98" t="s">
        <v>119</v>
      </c>
      <c r="B31" s="360">
        <f t="shared" ref="B31:E31" si="30">B17</f>
        <v>210</v>
      </c>
      <c r="C31" s="360">
        <f t="shared" si="30"/>
        <v>105</v>
      </c>
      <c r="D31" s="360">
        <f t="shared" si="30"/>
        <v>0</v>
      </c>
      <c r="E31" s="360">
        <f t="shared" si="30"/>
        <v>0</v>
      </c>
      <c r="F31" s="360">
        <f t="shared" si="15"/>
        <v>390.6</v>
      </c>
      <c r="G31" s="360">
        <f t="shared" si="28"/>
        <v>195</v>
      </c>
      <c r="H31" s="360">
        <f t="shared" si="28"/>
        <v>-12.232889999999999</v>
      </c>
      <c r="I31" s="360">
        <f t="shared" si="28"/>
        <v>-6.2732769230769234</v>
      </c>
    </row>
    <row r="32" spans="1:10" s="10" customFormat="1" ht="30" x14ac:dyDescent="0.25">
      <c r="A32" s="98" t="s">
        <v>86</v>
      </c>
      <c r="B32" s="360">
        <f t="shared" ref="B32:E32" si="31">B18</f>
        <v>125</v>
      </c>
      <c r="C32" s="360">
        <f t="shared" si="31"/>
        <v>63</v>
      </c>
      <c r="D32" s="360">
        <f t="shared" si="31"/>
        <v>75</v>
      </c>
      <c r="E32" s="360">
        <f t="shared" si="31"/>
        <v>119.04761904761905</v>
      </c>
      <c r="F32" s="360">
        <f t="shared" si="15"/>
        <v>681.625</v>
      </c>
      <c r="G32" s="360">
        <f t="shared" si="28"/>
        <v>341</v>
      </c>
      <c r="H32" s="360">
        <f t="shared" si="28"/>
        <v>416.67453999999998</v>
      </c>
      <c r="I32" s="360">
        <f t="shared" si="28"/>
        <v>122.19194721407625</v>
      </c>
    </row>
    <row r="33" spans="1:9" s="10" customFormat="1" ht="30" x14ac:dyDescent="0.25">
      <c r="A33" s="98" t="s">
        <v>87</v>
      </c>
      <c r="B33" s="360">
        <f t="shared" ref="B33:E34" si="32">B19</f>
        <v>125</v>
      </c>
      <c r="C33" s="360">
        <f t="shared" si="32"/>
        <v>63</v>
      </c>
      <c r="D33" s="360">
        <f t="shared" si="32"/>
        <v>414</v>
      </c>
      <c r="E33" s="360">
        <f t="shared" si="32"/>
        <v>657.14285714285711</v>
      </c>
      <c r="F33" s="360">
        <f t="shared" si="15"/>
        <v>126.215</v>
      </c>
      <c r="G33" s="360">
        <f t="shared" si="28"/>
        <v>63</v>
      </c>
      <c r="H33" s="360">
        <f t="shared" si="28"/>
        <v>418.02408000000003</v>
      </c>
      <c r="I33" s="360">
        <f t="shared" si="28"/>
        <v>663.5302857142857</v>
      </c>
    </row>
    <row r="34" spans="1:9" s="10" customFormat="1" ht="30" x14ac:dyDescent="0.25">
      <c r="A34" s="98" t="s">
        <v>133</v>
      </c>
      <c r="B34" s="360">
        <f t="shared" si="32"/>
        <v>2110</v>
      </c>
      <c r="C34" s="360">
        <f t="shared" si="32"/>
        <v>1055</v>
      </c>
      <c r="D34" s="360">
        <f t="shared" si="32"/>
        <v>341</v>
      </c>
      <c r="E34" s="360">
        <f t="shared" si="32"/>
        <v>32.322274881516591</v>
      </c>
      <c r="F34" s="360">
        <f t="shared" si="15"/>
        <v>2160.6822000000002</v>
      </c>
      <c r="G34" s="360">
        <f t="shared" si="28"/>
        <v>1080</v>
      </c>
      <c r="H34" s="360">
        <f t="shared" si="28"/>
        <v>347.16485999999998</v>
      </c>
      <c r="I34" s="360">
        <f t="shared" si="28"/>
        <v>32.144894444444446</v>
      </c>
    </row>
    <row r="35" spans="1:9" x14ac:dyDescent="0.25">
      <c r="A35" s="95" t="s">
        <v>4</v>
      </c>
      <c r="B35" s="182"/>
      <c r="C35" s="182"/>
      <c r="D35" s="182"/>
      <c r="E35" s="182"/>
      <c r="F35" s="182">
        <f t="shared" ref="F35:I35" si="33">F21</f>
        <v>7190.5061766481476</v>
      </c>
      <c r="G35" s="182">
        <f t="shared" si="33"/>
        <v>3595</v>
      </c>
      <c r="H35" s="182">
        <f t="shared" si="33"/>
        <v>2529.77502</v>
      </c>
      <c r="I35" s="182">
        <f t="shared" si="33"/>
        <v>70.369263421418637</v>
      </c>
    </row>
    <row r="36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6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10" sqref="C10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33" customHeight="1" x14ac:dyDescent="0.25">
      <c r="A1" s="774" t="s">
        <v>139</v>
      </c>
      <c r="B1" s="775"/>
      <c r="C1" s="775"/>
      <c r="D1" s="775"/>
      <c r="E1" s="775"/>
      <c r="F1" s="775"/>
      <c r="G1" s="775"/>
      <c r="H1" s="775"/>
      <c r="I1" s="775"/>
    </row>
    <row r="2" spans="1:10" ht="15" hidden="1" customHeight="1" x14ac:dyDescent="0.25">
      <c r="A2" s="159">
        <v>6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71" t="s">
        <v>110</v>
      </c>
      <c r="C4" s="772"/>
      <c r="D4" s="772"/>
      <c r="E4" s="773"/>
      <c r="F4" s="771" t="s">
        <v>109</v>
      </c>
      <c r="G4" s="772"/>
      <c r="H4" s="772"/>
      <c r="I4" s="773"/>
    </row>
    <row r="5" spans="1:10" ht="60.75" thickBot="1" x14ac:dyDescent="0.3">
      <c r="A5" s="41"/>
      <c r="B5" s="321" t="s">
        <v>114</v>
      </c>
      <c r="C5" s="321" t="s">
        <v>137</v>
      </c>
      <c r="D5" s="322" t="s">
        <v>111</v>
      </c>
      <c r="E5" s="100" t="s">
        <v>37</v>
      </c>
      <c r="F5" s="321" t="s">
        <v>115</v>
      </c>
      <c r="G5" s="321" t="s">
        <v>138</v>
      </c>
      <c r="H5" s="322" t="s">
        <v>112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58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130</v>
      </c>
      <c r="B9" s="22">
        <f>SUM(B10:B13)</f>
        <v>1653</v>
      </c>
      <c r="C9" s="22">
        <f t="shared" ref="C9:D9" si="0">SUM(C10:C13)</f>
        <v>827</v>
      </c>
      <c r="D9" s="120">
        <f t="shared" si="0"/>
        <v>800</v>
      </c>
      <c r="E9" s="120">
        <f t="shared" ref="E9:E21" si="1">D9/C9*100</f>
        <v>96.735187424425646</v>
      </c>
      <c r="F9" s="136">
        <f>SUM(F10:F13)</f>
        <v>6300.4734900000003</v>
      </c>
      <c r="G9" s="136">
        <f t="shared" ref="G9:H9" si="2">SUM(G10:G13)</f>
        <v>3149</v>
      </c>
      <c r="H9" s="136">
        <f t="shared" si="2"/>
        <v>3248.1522000000004</v>
      </c>
      <c r="I9" s="120">
        <f t="shared" ref="I9:I21" si="3">H9/G9*100</f>
        <v>103.14868847253098</v>
      </c>
      <c r="J9" s="79"/>
    </row>
    <row r="10" spans="1:10" s="37" customFormat="1" ht="38.1" customHeight="1" x14ac:dyDescent="0.25">
      <c r="A10" s="73" t="s">
        <v>83</v>
      </c>
      <c r="B10" s="22">
        <v>1227</v>
      </c>
      <c r="C10" s="22">
        <f t="shared" ref="C10:C18" si="4">ROUND(B10/12*$A$2,0)</f>
        <v>614</v>
      </c>
      <c r="D10" s="120">
        <v>654</v>
      </c>
      <c r="E10" s="120">
        <f t="shared" si="1"/>
        <v>106.51465798045604</v>
      </c>
      <c r="F10" s="136">
        <v>4578.9706999999999</v>
      </c>
      <c r="G10" s="120">
        <f t="shared" ref="G10" si="5">ROUND(F10/12*$A$2,0)</f>
        <v>2289</v>
      </c>
      <c r="H10" s="120">
        <v>2407.6979200000005</v>
      </c>
      <c r="I10" s="120">
        <f t="shared" si="3"/>
        <v>105.18557972913938</v>
      </c>
      <c r="J10" s="79"/>
    </row>
    <row r="11" spans="1:10" s="37" customFormat="1" ht="38.1" customHeight="1" x14ac:dyDescent="0.25">
      <c r="A11" s="73" t="s">
        <v>84</v>
      </c>
      <c r="B11" s="22">
        <v>374</v>
      </c>
      <c r="C11" s="22">
        <f t="shared" si="4"/>
        <v>187</v>
      </c>
      <c r="D11" s="120">
        <v>90</v>
      </c>
      <c r="E11" s="120">
        <f t="shared" si="1"/>
        <v>48.128342245989302</v>
      </c>
      <c r="F11" s="136">
        <v>1226.6790000000001</v>
      </c>
      <c r="G11" s="120">
        <f t="shared" ref="G11:G20" si="6">ROUND(F11/12*$A$2,0)</f>
        <v>613</v>
      </c>
      <c r="H11" s="120">
        <v>304.43851999999998</v>
      </c>
      <c r="I11" s="120">
        <f t="shared" si="3"/>
        <v>49.663706362153341</v>
      </c>
      <c r="J11" s="79"/>
    </row>
    <row r="12" spans="1:10" s="37" customFormat="1" ht="45" x14ac:dyDescent="0.25">
      <c r="A12" s="73" t="s">
        <v>107</v>
      </c>
      <c r="B12" s="22">
        <v>28</v>
      </c>
      <c r="C12" s="22">
        <f t="shared" si="4"/>
        <v>14</v>
      </c>
      <c r="D12" s="120">
        <v>26</v>
      </c>
      <c r="E12" s="120">
        <f t="shared" si="1"/>
        <v>185.71428571428572</v>
      </c>
      <c r="F12" s="136">
        <v>266.44358</v>
      </c>
      <c r="G12" s="120">
        <f t="shared" si="6"/>
        <v>133</v>
      </c>
      <c r="H12" s="120">
        <v>248.86445999999998</v>
      </c>
      <c r="I12" s="120">
        <f t="shared" si="3"/>
        <v>187.11613533834586</v>
      </c>
      <c r="J12" s="79"/>
    </row>
    <row r="13" spans="1:10" s="37" customFormat="1" ht="30" x14ac:dyDescent="0.25">
      <c r="A13" s="73" t="s">
        <v>108</v>
      </c>
      <c r="B13" s="22">
        <v>24</v>
      </c>
      <c r="C13" s="22">
        <f t="shared" si="4"/>
        <v>12</v>
      </c>
      <c r="D13" s="120">
        <v>30</v>
      </c>
      <c r="E13" s="120">
        <f t="shared" si="1"/>
        <v>250</v>
      </c>
      <c r="F13" s="136">
        <v>228.38021000000001</v>
      </c>
      <c r="G13" s="120">
        <f t="shared" si="6"/>
        <v>114</v>
      </c>
      <c r="H13" s="120">
        <v>287.15129999999999</v>
      </c>
      <c r="I13" s="120">
        <f t="shared" si="3"/>
        <v>251.88710526315791</v>
      </c>
      <c r="J13" s="79"/>
    </row>
    <row r="14" spans="1:10" s="37" customFormat="1" ht="30" x14ac:dyDescent="0.25">
      <c r="A14" s="74" t="s">
        <v>122</v>
      </c>
      <c r="B14" s="22">
        <f>SUM(B15:B19)</f>
        <v>2347</v>
      </c>
      <c r="C14" s="22">
        <f t="shared" ref="C14:H14" si="7">SUM(C15:C19)</f>
        <v>1174</v>
      </c>
      <c r="D14" s="120">
        <f t="shared" si="7"/>
        <v>999</v>
      </c>
      <c r="E14" s="120">
        <f t="shared" si="1"/>
        <v>85.093696763202729</v>
      </c>
      <c r="F14" s="645">
        <f t="shared" si="7"/>
        <v>9489.6292599999997</v>
      </c>
      <c r="G14" s="120">
        <f t="shared" si="7"/>
        <v>4744</v>
      </c>
      <c r="H14" s="120">
        <f t="shared" si="7"/>
        <v>3479.8407599999996</v>
      </c>
      <c r="I14" s="120">
        <f t="shared" si="3"/>
        <v>73.35246121416526</v>
      </c>
      <c r="J14" s="79"/>
    </row>
    <row r="15" spans="1:10" s="37" customFormat="1" ht="30" x14ac:dyDescent="0.25">
      <c r="A15" s="73" t="s">
        <v>118</v>
      </c>
      <c r="B15" s="120">
        <v>75</v>
      </c>
      <c r="C15" s="22">
        <f t="shared" si="4"/>
        <v>38</v>
      </c>
      <c r="D15" s="120">
        <v>69</v>
      </c>
      <c r="E15" s="120">
        <f t="shared" si="1"/>
        <v>181.57894736842107</v>
      </c>
      <c r="F15" s="646">
        <v>198.47394</v>
      </c>
      <c r="G15" s="120">
        <f t="shared" si="6"/>
        <v>99</v>
      </c>
      <c r="H15" s="136">
        <v>182.53734999999998</v>
      </c>
      <c r="I15" s="120">
        <f t="shared" si="3"/>
        <v>184.38116161616159</v>
      </c>
      <c r="J15" s="79"/>
    </row>
    <row r="16" spans="1:10" s="37" customFormat="1" ht="60" x14ac:dyDescent="0.25">
      <c r="A16" s="73" t="s">
        <v>129</v>
      </c>
      <c r="B16" s="120">
        <v>1410</v>
      </c>
      <c r="C16" s="22">
        <f t="shared" si="4"/>
        <v>705</v>
      </c>
      <c r="D16" s="120">
        <v>515</v>
      </c>
      <c r="E16" s="120">
        <f t="shared" si="1"/>
        <v>73.049645390070921</v>
      </c>
      <c r="F16" s="646">
        <v>7226.9268700000002</v>
      </c>
      <c r="G16" s="120">
        <f t="shared" si="6"/>
        <v>3613</v>
      </c>
      <c r="H16" s="120">
        <v>2174.3118999999997</v>
      </c>
      <c r="I16" s="120">
        <f t="shared" si="3"/>
        <v>60.180235261555481</v>
      </c>
      <c r="J16" s="79"/>
    </row>
    <row r="17" spans="1:204" s="37" customFormat="1" ht="45" x14ac:dyDescent="0.25">
      <c r="A17" s="73" t="s">
        <v>119</v>
      </c>
      <c r="B17" s="120">
        <v>92</v>
      </c>
      <c r="C17" s="22">
        <f t="shared" si="4"/>
        <v>46</v>
      </c>
      <c r="D17" s="120">
        <v>70</v>
      </c>
      <c r="E17" s="120">
        <f t="shared" si="1"/>
        <v>152.17391304347828</v>
      </c>
      <c r="F17" s="646">
        <v>252.77</v>
      </c>
      <c r="G17" s="120">
        <f t="shared" si="6"/>
        <v>126</v>
      </c>
      <c r="H17" s="120">
        <v>79.989900000000006</v>
      </c>
      <c r="I17" s="120">
        <f t="shared" si="3"/>
        <v>63.484047619047622</v>
      </c>
      <c r="J17" s="79"/>
    </row>
    <row r="18" spans="1:204" s="37" customFormat="1" ht="38.1" customHeight="1" x14ac:dyDescent="0.25">
      <c r="A18" s="73" t="s">
        <v>86</v>
      </c>
      <c r="B18" s="120">
        <v>188</v>
      </c>
      <c r="C18" s="22">
        <f t="shared" si="4"/>
        <v>94</v>
      </c>
      <c r="D18" s="120">
        <v>124</v>
      </c>
      <c r="E18" s="120">
        <f t="shared" si="1"/>
        <v>131.91489361702128</v>
      </c>
      <c r="F18" s="646">
        <v>1150.3269399999999</v>
      </c>
      <c r="G18" s="120">
        <f t="shared" si="6"/>
        <v>575</v>
      </c>
      <c r="H18" s="120">
        <v>785.83054000000004</v>
      </c>
      <c r="I18" s="120">
        <f t="shared" si="3"/>
        <v>136.66618086956524</v>
      </c>
      <c r="J18" s="79"/>
    </row>
    <row r="19" spans="1:204" s="37" customFormat="1" ht="38.1" customHeight="1" x14ac:dyDescent="0.25">
      <c r="A19" s="73" t="s">
        <v>87</v>
      </c>
      <c r="B19" s="120">
        <v>582</v>
      </c>
      <c r="C19" s="22">
        <f t="shared" ref="C19" si="8">ROUND(B19/12*$A$2,0)</f>
        <v>291</v>
      </c>
      <c r="D19" s="120">
        <v>221</v>
      </c>
      <c r="E19" s="120">
        <f t="shared" si="1"/>
        <v>75.945017182130584</v>
      </c>
      <c r="F19" s="646">
        <v>661.13151000000005</v>
      </c>
      <c r="G19" s="120">
        <f t="shared" si="6"/>
        <v>331</v>
      </c>
      <c r="H19" s="120">
        <v>257.17106999999999</v>
      </c>
      <c r="I19" s="120">
        <f t="shared" si="3"/>
        <v>77.695187311178245</v>
      </c>
      <c r="J19" s="79"/>
    </row>
    <row r="20" spans="1:204" s="37" customFormat="1" ht="38.1" customHeight="1" x14ac:dyDescent="0.25">
      <c r="A20" s="711" t="s">
        <v>133</v>
      </c>
      <c r="B20" s="120">
        <v>5300</v>
      </c>
      <c r="C20" s="22">
        <f t="shared" ref="C20" si="9">ROUND(B20/12*$A$2,0)</f>
        <v>2650</v>
      </c>
      <c r="D20" s="120">
        <v>2754</v>
      </c>
      <c r="E20" s="120">
        <f t="shared" si="1"/>
        <v>103.92452830188678</v>
      </c>
      <c r="F20" s="646">
        <v>6218.2382500000012</v>
      </c>
      <c r="G20" s="120">
        <f t="shared" si="6"/>
        <v>3109</v>
      </c>
      <c r="H20" s="120">
        <v>3195.5090100000002</v>
      </c>
      <c r="I20" s="120">
        <f t="shared" ref="I20" si="10">H20/G20*100</f>
        <v>102.78253489868125</v>
      </c>
      <c r="J20" s="79"/>
    </row>
    <row r="21" spans="1:204" s="13" customFormat="1" ht="27" customHeight="1" thickBot="1" x14ac:dyDescent="0.25">
      <c r="A21" s="39" t="s">
        <v>3</v>
      </c>
      <c r="B21" s="24">
        <f>B14+B9</f>
        <v>4000</v>
      </c>
      <c r="C21" s="24">
        <f t="shared" ref="C21:D21" si="11">C14+C9</f>
        <v>2001</v>
      </c>
      <c r="D21" s="24">
        <f t="shared" si="11"/>
        <v>1799</v>
      </c>
      <c r="E21" s="24">
        <f t="shared" si="1"/>
        <v>89.905047476261871</v>
      </c>
      <c r="F21" s="23">
        <f>F14+F9+F20</f>
        <v>22008.341</v>
      </c>
      <c r="G21" s="23">
        <f t="shared" ref="G21:H21" si="12">G14+G9+G20</f>
        <v>11002</v>
      </c>
      <c r="H21" s="23">
        <f t="shared" si="12"/>
        <v>9923.5019699999993</v>
      </c>
      <c r="I21" s="24">
        <f t="shared" si="3"/>
        <v>90.197254771859662</v>
      </c>
      <c r="J21" s="119"/>
    </row>
    <row r="22" spans="1:204" x14ac:dyDescent="0.25">
      <c r="A22" s="97" t="s">
        <v>13</v>
      </c>
      <c r="B22" s="52"/>
      <c r="C22" s="52"/>
      <c r="D22" s="52"/>
      <c r="E22" s="52"/>
      <c r="F22" s="77"/>
      <c r="G22" s="77"/>
      <c r="H22" s="127"/>
      <c r="I22" s="7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</row>
    <row r="23" spans="1:204" s="10" customFormat="1" ht="30" x14ac:dyDescent="0.25">
      <c r="A23" s="259" t="s">
        <v>130</v>
      </c>
      <c r="B23" s="258">
        <f t="shared" ref="B23:E23" si="13">B9</f>
        <v>1653</v>
      </c>
      <c r="C23" s="258">
        <f t="shared" si="13"/>
        <v>827</v>
      </c>
      <c r="D23" s="258">
        <f t="shared" si="13"/>
        <v>800</v>
      </c>
      <c r="E23" s="258">
        <f t="shared" si="13"/>
        <v>96.735187424425646</v>
      </c>
      <c r="F23" s="258">
        <f t="shared" ref="F23:F34" si="14">F9</f>
        <v>6300.4734900000003</v>
      </c>
      <c r="G23" s="258">
        <f t="shared" ref="G23:I23" si="15">G9</f>
        <v>3149</v>
      </c>
      <c r="H23" s="258">
        <f t="shared" si="15"/>
        <v>3248.1522000000004</v>
      </c>
      <c r="I23" s="258">
        <f t="shared" si="15"/>
        <v>103.14868847253098</v>
      </c>
    </row>
    <row r="24" spans="1:204" s="10" customFormat="1" ht="30" x14ac:dyDescent="0.25">
      <c r="A24" s="260" t="s">
        <v>83</v>
      </c>
      <c r="B24" s="258">
        <f t="shared" ref="B24:E24" si="16">B10</f>
        <v>1227</v>
      </c>
      <c r="C24" s="258">
        <f t="shared" si="16"/>
        <v>614</v>
      </c>
      <c r="D24" s="258">
        <f t="shared" si="16"/>
        <v>654</v>
      </c>
      <c r="E24" s="258">
        <f t="shared" si="16"/>
        <v>106.51465798045604</v>
      </c>
      <c r="F24" s="258">
        <f t="shared" si="14"/>
        <v>4578.9706999999999</v>
      </c>
      <c r="G24" s="258">
        <f t="shared" ref="G24:I24" si="17">G10</f>
        <v>2289</v>
      </c>
      <c r="H24" s="258">
        <f t="shared" si="17"/>
        <v>2407.6979200000005</v>
      </c>
      <c r="I24" s="258">
        <f t="shared" si="17"/>
        <v>105.18557972913938</v>
      </c>
    </row>
    <row r="25" spans="1:204" s="10" customFormat="1" ht="30" x14ac:dyDescent="0.25">
      <c r="A25" s="260" t="s">
        <v>84</v>
      </c>
      <c r="B25" s="258">
        <f t="shared" ref="B25:E25" si="18">B11</f>
        <v>374</v>
      </c>
      <c r="C25" s="258">
        <f t="shared" si="18"/>
        <v>187</v>
      </c>
      <c r="D25" s="258">
        <f t="shared" si="18"/>
        <v>90</v>
      </c>
      <c r="E25" s="258">
        <f t="shared" si="18"/>
        <v>48.128342245989302</v>
      </c>
      <c r="F25" s="258">
        <f t="shared" si="14"/>
        <v>1226.6790000000001</v>
      </c>
      <c r="G25" s="258">
        <f t="shared" ref="G25:I25" si="19">G11</f>
        <v>613</v>
      </c>
      <c r="H25" s="258">
        <f t="shared" si="19"/>
        <v>304.43851999999998</v>
      </c>
      <c r="I25" s="258">
        <f t="shared" si="19"/>
        <v>49.663706362153341</v>
      </c>
    </row>
    <row r="26" spans="1:204" s="10" customFormat="1" ht="45" x14ac:dyDescent="0.25">
      <c r="A26" s="260" t="s">
        <v>107</v>
      </c>
      <c r="B26" s="258">
        <f t="shared" ref="B26:E26" si="20">B12</f>
        <v>28</v>
      </c>
      <c r="C26" s="258">
        <f t="shared" si="20"/>
        <v>14</v>
      </c>
      <c r="D26" s="258">
        <f t="shared" si="20"/>
        <v>26</v>
      </c>
      <c r="E26" s="258">
        <f t="shared" si="20"/>
        <v>185.71428571428572</v>
      </c>
      <c r="F26" s="258">
        <f t="shared" si="14"/>
        <v>266.44358</v>
      </c>
      <c r="G26" s="258">
        <f t="shared" ref="G26:I26" si="21">G12</f>
        <v>133</v>
      </c>
      <c r="H26" s="258">
        <f t="shared" si="21"/>
        <v>248.86445999999998</v>
      </c>
      <c r="I26" s="258">
        <f t="shared" si="21"/>
        <v>187.11613533834586</v>
      </c>
    </row>
    <row r="27" spans="1:204" s="10" customFormat="1" ht="30" x14ac:dyDescent="0.25">
      <c r="A27" s="260" t="s">
        <v>108</v>
      </c>
      <c r="B27" s="258">
        <f t="shared" ref="B27:E27" si="22">B13</f>
        <v>24</v>
      </c>
      <c r="C27" s="258">
        <f t="shared" si="22"/>
        <v>12</v>
      </c>
      <c r="D27" s="258">
        <f t="shared" si="22"/>
        <v>30</v>
      </c>
      <c r="E27" s="258">
        <f t="shared" si="22"/>
        <v>250</v>
      </c>
      <c r="F27" s="258">
        <f t="shared" si="14"/>
        <v>228.38021000000001</v>
      </c>
      <c r="G27" s="258">
        <f t="shared" ref="G27:I27" si="23">G13</f>
        <v>114</v>
      </c>
      <c r="H27" s="258">
        <f t="shared" si="23"/>
        <v>287.15129999999999</v>
      </c>
      <c r="I27" s="258">
        <f t="shared" si="23"/>
        <v>251.88710526315791</v>
      </c>
    </row>
    <row r="28" spans="1:204" s="10" customFormat="1" ht="30" x14ac:dyDescent="0.25">
      <c r="A28" s="259" t="s">
        <v>122</v>
      </c>
      <c r="B28" s="258">
        <f t="shared" ref="B28:E28" si="24">B14</f>
        <v>2347</v>
      </c>
      <c r="C28" s="258">
        <f t="shared" si="24"/>
        <v>1174</v>
      </c>
      <c r="D28" s="258">
        <f t="shared" si="24"/>
        <v>999</v>
      </c>
      <c r="E28" s="258">
        <f t="shared" si="24"/>
        <v>85.093696763202729</v>
      </c>
      <c r="F28" s="258">
        <f t="shared" si="14"/>
        <v>9489.6292599999997</v>
      </c>
      <c r="G28" s="258">
        <f t="shared" ref="G28:I28" si="25">G14</f>
        <v>4744</v>
      </c>
      <c r="H28" s="258">
        <f t="shared" si="25"/>
        <v>3479.8407599999996</v>
      </c>
      <c r="I28" s="258">
        <f t="shared" si="25"/>
        <v>73.35246121416526</v>
      </c>
    </row>
    <row r="29" spans="1:204" s="10" customFormat="1" ht="30" x14ac:dyDescent="0.25">
      <c r="A29" s="260" t="s">
        <v>118</v>
      </c>
      <c r="B29" s="258">
        <f t="shared" ref="B29:E29" si="26">B15</f>
        <v>75</v>
      </c>
      <c r="C29" s="258">
        <f t="shared" si="26"/>
        <v>38</v>
      </c>
      <c r="D29" s="258">
        <f t="shared" si="26"/>
        <v>69</v>
      </c>
      <c r="E29" s="258">
        <f t="shared" si="26"/>
        <v>181.57894736842107</v>
      </c>
      <c r="F29" s="258">
        <f t="shared" si="14"/>
        <v>198.47394</v>
      </c>
      <c r="G29" s="258">
        <f t="shared" ref="G29:I34" si="27">G15</f>
        <v>99</v>
      </c>
      <c r="H29" s="258">
        <f t="shared" si="27"/>
        <v>182.53734999999998</v>
      </c>
      <c r="I29" s="258">
        <f t="shared" si="27"/>
        <v>184.38116161616159</v>
      </c>
    </row>
    <row r="30" spans="1:204" s="10" customFormat="1" ht="62.25" customHeight="1" x14ac:dyDescent="0.25">
      <c r="A30" s="260" t="s">
        <v>85</v>
      </c>
      <c r="B30" s="258">
        <f t="shared" ref="B30:E30" si="28">B16</f>
        <v>1410</v>
      </c>
      <c r="C30" s="258">
        <f t="shared" si="28"/>
        <v>705</v>
      </c>
      <c r="D30" s="258">
        <f t="shared" si="28"/>
        <v>515</v>
      </c>
      <c r="E30" s="258">
        <f t="shared" si="28"/>
        <v>73.049645390070921</v>
      </c>
      <c r="F30" s="258">
        <f t="shared" si="14"/>
        <v>7226.9268700000002</v>
      </c>
      <c r="G30" s="258">
        <f t="shared" si="27"/>
        <v>3613</v>
      </c>
      <c r="H30" s="258">
        <f t="shared" si="27"/>
        <v>2174.3118999999997</v>
      </c>
      <c r="I30" s="258">
        <f t="shared" si="27"/>
        <v>60.180235261555481</v>
      </c>
    </row>
    <row r="31" spans="1:204" s="10" customFormat="1" ht="45" x14ac:dyDescent="0.25">
      <c r="A31" s="260" t="s">
        <v>119</v>
      </c>
      <c r="B31" s="258">
        <f t="shared" ref="B31:E31" si="29">B17</f>
        <v>92</v>
      </c>
      <c r="C31" s="258">
        <f t="shared" si="29"/>
        <v>46</v>
      </c>
      <c r="D31" s="258">
        <f t="shared" si="29"/>
        <v>70</v>
      </c>
      <c r="E31" s="258">
        <f t="shared" si="29"/>
        <v>152.17391304347828</v>
      </c>
      <c r="F31" s="258">
        <f t="shared" si="14"/>
        <v>252.77</v>
      </c>
      <c r="G31" s="258">
        <f t="shared" si="27"/>
        <v>126</v>
      </c>
      <c r="H31" s="258">
        <f t="shared" si="27"/>
        <v>79.989900000000006</v>
      </c>
      <c r="I31" s="258">
        <f t="shared" si="27"/>
        <v>63.484047619047622</v>
      </c>
    </row>
    <row r="32" spans="1:204" s="10" customFormat="1" ht="38.1" customHeight="1" x14ac:dyDescent="0.25">
      <c r="A32" s="260" t="s">
        <v>86</v>
      </c>
      <c r="B32" s="258">
        <f t="shared" ref="B32:E32" si="30">B18</f>
        <v>188</v>
      </c>
      <c r="C32" s="258">
        <f t="shared" si="30"/>
        <v>94</v>
      </c>
      <c r="D32" s="258">
        <f t="shared" si="30"/>
        <v>124</v>
      </c>
      <c r="E32" s="258">
        <f t="shared" si="30"/>
        <v>131.91489361702128</v>
      </c>
      <c r="F32" s="258">
        <f t="shared" si="14"/>
        <v>1150.3269399999999</v>
      </c>
      <c r="G32" s="258">
        <f t="shared" si="27"/>
        <v>575</v>
      </c>
      <c r="H32" s="258">
        <f t="shared" si="27"/>
        <v>785.83054000000004</v>
      </c>
      <c r="I32" s="258">
        <f t="shared" si="27"/>
        <v>136.66618086956524</v>
      </c>
    </row>
    <row r="33" spans="1:204" s="10" customFormat="1" ht="38.1" customHeight="1" x14ac:dyDescent="0.25">
      <c r="A33" s="260" t="s">
        <v>87</v>
      </c>
      <c r="B33" s="258">
        <f t="shared" ref="B33:E34" si="31">B19</f>
        <v>582</v>
      </c>
      <c r="C33" s="258">
        <f t="shared" si="31"/>
        <v>291</v>
      </c>
      <c r="D33" s="258">
        <f t="shared" si="31"/>
        <v>221</v>
      </c>
      <c r="E33" s="258">
        <f t="shared" si="31"/>
        <v>75.945017182130584</v>
      </c>
      <c r="F33" s="258">
        <f t="shared" si="14"/>
        <v>661.13151000000005</v>
      </c>
      <c r="G33" s="258">
        <f t="shared" si="27"/>
        <v>331</v>
      </c>
      <c r="H33" s="258">
        <f t="shared" si="27"/>
        <v>257.17106999999999</v>
      </c>
      <c r="I33" s="258">
        <f t="shared" si="27"/>
        <v>77.695187311178245</v>
      </c>
    </row>
    <row r="34" spans="1:204" s="10" customFormat="1" ht="38.1" customHeight="1" x14ac:dyDescent="0.25">
      <c r="A34" s="330" t="s">
        <v>133</v>
      </c>
      <c r="B34" s="258">
        <f t="shared" si="31"/>
        <v>5300</v>
      </c>
      <c r="C34" s="258">
        <f t="shared" si="31"/>
        <v>2650</v>
      </c>
      <c r="D34" s="258">
        <f t="shared" si="31"/>
        <v>2754</v>
      </c>
      <c r="E34" s="258">
        <f t="shared" si="31"/>
        <v>103.92452830188678</v>
      </c>
      <c r="F34" s="258">
        <f t="shared" si="14"/>
        <v>6218.2382500000012</v>
      </c>
      <c r="G34" s="258">
        <f t="shared" si="27"/>
        <v>3109</v>
      </c>
      <c r="H34" s="258">
        <f t="shared" si="27"/>
        <v>3195.5090100000002</v>
      </c>
      <c r="I34" s="258">
        <f t="shared" si="27"/>
        <v>102.78253489868125</v>
      </c>
    </row>
    <row r="35" spans="1:204" ht="15.75" thickBot="1" x14ac:dyDescent="0.3">
      <c r="A35" s="692" t="s">
        <v>4</v>
      </c>
      <c r="B35" s="693"/>
      <c r="C35" s="693"/>
      <c r="D35" s="693"/>
      <c r="E35" s="693"/>
      <c r="F35" s="693">
        <f t="shared" ref="F35:I35" si="32">F21</f>
        <v>22008.341</v>
      </c>
      <c r="G35" s="693">
        <f t="shared" si="32"/>
        <v>11002</v>
      </c>
      <c r="H35" s="693">
        <f t="shared" si="32"/>
        <v>9923.5019699999993</v>
      </c>
      <c r="I35" s="693">
        <f t="shared" si="32"/>
        <v>90.197254771859662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</row>
    <row r="36" spans="1:204" ht="17.25" customHeight="1" x14ac:dyDescent="0.25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5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311"/>
  <sheetViews>
    <sheetView showZeros="0" tabSelected="1" zoomScaleNormal="100" zoomScaleSheetLayoutView="100" workbookViewId="0">
      <pane xSplit="1" ySplit="5" topLeftCell="B293" activePane="bottomRight" state="frozen"/>
      <selection pane="topRight" activeCell="B1" sqref="B1"/>
      <selection pane="bottomLeft" activeCell="A7" sqref="A7"/>
      <selection pane="bottomRight" activeCell="D5" sqref="D5"/>
    </sheetView>
  </sheetViews>
  <sheetFormatPr defaultColWidth="9.140625" defaultRowHeight="15" x14ac:dyDescent="0.25"/>
  <cols>
    <col min="1" max="1" width="41.140625" style="46" customWidth="1"/>
    <col min="2" max="2" width="13" style="59" customWidth="1"/>
    <col min="3" max="3" width="16.42578125" style="59" customWidth="1"/>
    <col min="4" max="4" width="13.42578125" style="59" customWidth="1"/>
    <col min="5" max="5" width="9" style="189" customWidth="1"/>
    <col min="6" max="6" width="12.28515625" style="46" customWidth="1"/>
    <col min="7" max="7" width="13.42578125" style="46" customWidth="1"/>
    <col min="8" max="8" width="13.5703125" style="46" customWidth="1"/>
    <col min="9" max="9" width="11.28515625" style="46" customWidth="1"/>
    <col min="10" max="10" width="20.140625" style="46" customWidth="1"/>
    <col min="11" max="16384" width="9.140625" style="46"/>
  </cols>
  <sheetData>
    <row r="1" spans="1:185" ht="39" customHeight="1" x14ac:dyDescent="0.25">
      <c r="A1" s="774" t="s">
        <v>139</v>
      </c>
      <c r="B1" s="775"/>
      <c r="C1" s="775"/>
      <c r="D1" s="775"/>
      <c r="E1" s="775"/>
      <c r="F1" s="775"/>
      <c r="G1" s="775"/>
      <c r="H1" s="775"/>
      <c r="I1" s="775"/>
    </row>
    <row r="2" spans="1:185" ht="16.5" customHeight="1" thickBot="1" x14ac:dyDescent="0.3">
      <c r="A2" s="774"/>
      <c r="B2" s="775"/>
      <c r="C2" s="775"/>
      <c r="D2" s="775"/>
      <c r="E2" s="775"/>
      <c r="F2" s="775"/>
      <c r="G2" s="775"/>
      <c r="H2" s="775"/>
      <c r="I2" s="775"/>
    </row>
    <row r="3" spans="1:185" ht="15" hidden="1" customHeight="1" thickBot="1" x14ac:dyDescent="0.3">
      <c r="A3" s="709">
        <v>6</v>
      </c>
    </row>
    <row r="4" spans="1:185" ht="30" customHeight="1" thickBot="1" x14ac:dyDescent="0.3">
      <c r="A4" s="40" t="s">
        <v>0</v>
      </c>
      <c r="B4" s="771" t="s">
        <v>110</v>
      </c>
      <c r="C4" s="772"/>
      <c r="D4" s="772"/>
      <c r="E4" s="773"/>
      <c r="F4" s="771" t="s">
        <v>109</v>
      </c>
      <c r="G4" s="772"/>
      <c r="H4" s="772"/>
      <c r="I4" s="773"/>
    </row>
    <row r="5" spans="1:185" ht="60.75" thickBot="1" x14ac:dyDescent="0.3">
      <c r="A5" s="41"/>
      <c r="B5" s="321" t="s">
        <v>114</v>
      </c>
      <c r="C5" s="321" t="s">
        <v>137</v>
      </c>
      <c r="D5" s="321" t="s">
        <v>111</v>
      </c>
      <c r="E5" s="100" t="s">
        <v>37</v>
      </c>
      <c r="F5" s="321" t="s">
        <v>115</v>
      </c>
      <c r="G5" s="321" t="s">
        <v>138</v>
      </c>
      <c r="H5" s="321" t="s">
        <v>112</v>
      </c>
      <c r="I5" s="100" t="s">
        <v>37</v>
      </c>
    </row>
    <row r="6" spans="1:185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199"/>
    </row>
    <row r="7" spans="1:185" s="47" customFormat="1" ht="15" customHeight="1" x14ac:dyDescent="0.2">
      <c r="A7" s="43" t="s">
        <v>17</v>
      </c>
      <c r="B7" s="45"/>
      <c r="C7" s="45"/>
      <c r="D7" s="45"/>
      <c r="E7" s="190"/>
      <c r="F7" s="60"/>
      <c r="G7" s="60"/>
      <c r="H7" s="60"/>
      <c r="I7" s="60"/>
    </row>
    <row r="8" spans="1:185" ht="30" x14ac:dyDescent="0.25">
      <c r="A8" s="588" t="s">
        <v>130</v>
      </c>
      <c r="B8" s="589">
        <f>'1 уровень'!C253</f>
        <v>117575</v>
      </c>
      <c r="C8" s="589">
        <f>'1 уровень'!D253</f>
        <v>58798</v>
      </c>
      <c r="D8" s="589">
        <f>'1 уровень'!E253</f>
        <v>64651</v>
      </c>
      <c r="E8" s="590">
        <f>'1 уровень'!F253</f>
        <v>109.95442021837478</v>
      </c>
      <c r="F8" s="591">
        <f>'1 уровень'!G253</f>
        <v>238223.80485333333</v>
      </c>
      <c r="G8" s="591">
        <f>'1 уровень'!H253</f>
        <v>119112</v>
      </c>
      <c r="H8" s="591">
        <f>'1 уровень'!I253</f>
        <v>128912.08361000002</v>
      </c>
      <c r="I8" s="591">
        <f>'1 уровень'!J253</f>
        <v>108.22762073510648</v>
      </c>
      <c r="J8" s="10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</row>
    <row r="9" spans="1:185" ht="30" x14ac:dyDescent="0.25">
      <c r="A9" s="123" t="s">
        <v>83</v>
      </c>
      <c r="B9" s="51">
        <f>'1 уровень'!C254</f>
        <v>89172</v>
      </c>
      <c r="C9" s="51">
        <f>'1 уровень'!D254</f>
        <v>44589</v>
      </c>
      <c r="D9" s="51">
        <f>'1 уровень'!E254</f>
        <v>47358</v>
      </c>
      <c r="E9" s="192">
        <f>'1 уровень'!F254</f>
        <v>106.21005180649937</v>
      </c>
      <c r="F9" s="61">
        <f>'1 уровень'!G254</f>
        <v>182342.93485333334</v>
      </c>
      <c r="G9" s="61">
        <f>'1 уровень'!H254</f>
        <v>91171</v>
      </c>
      <c r="H9" s="61">
        <f>'1 уровень'!I254</f>
        <v>90955.456390000007</v>
      </c>
      <c r="I9" s="61">
        <f>'1 уровень'!J254</f>
        <v>99.763583145956503</v>
      </c>
      <c r="J9" s="10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</row>
    <row r="10" spans="1:185" ht="30" x14ac:dyDescent="0.25">
      <c r="A10" s="123" t="s">
        <v>84</v>
      </c>
      <c r="B10" s="51">
        <f>'1 уровень'!C255</f>
        <v>26988</v>
      </c>
      <c r="C10" s="51">
        <f>'1 уровень'!D255</f>
        <v>13497</v>
      </c>
      <c r="D10" s="51">
        <f>'1 уровень'!E255</f>
        <v>15856</v>
      </c>
      <c r="E10" s="192">
        <f>'1 уровень'!F255</f>
        <v>117.47795806475514</v>
      </c>
      <c r="F10" s="61">
        <f>'1 уровень'!G255</f>
        <v>48502.833600000005</v>
      </c>
      <c r="G10" s="61">
        <f>'1 уровень'!H255</f>
        <v>24252</v>
      </c>
      <c r="H10" s="61">
        <f>'1 уровень'!I255</f>
        <v>30463.879299999997</v>
      </c>
      <c r="I10" s="61">
        <f>'1 уровень'!J255</f>
        <v>125.6138846280719</v>
      </c>
      <c r="J10" s="108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</row>
    <row r="11" spans="1:185" ht="45" x14ac:dyDescent="0.25">
      <c r="A11" s="123" t="s">
        <v>107</v>
      </c>
      <c r="B11" s="51">
        <f>'1 уровень'!C256</f>
        <v>888</v>
      </c>
      <c r="C11" s="51">
        <f>'1 уровень'!D256</f>
        <v>445</v>
      </c>
      <c r="D11" s="51">
        <f>'1 уровень'!E256</f>
        <v>893</v>
      </c>
      <c r="E11" s="192">
        <f>'1 уровень'!F256</f>
        <v>200.67415730337081</v>
      </c>
      <c r="F11" s="61">
        <f>'1 уровень'!G256</f>
        <v>4630.1740799999998</v>
      </c>
      <c r="G11" s="61">
        <f>'1 уровень'!H256</f>
        <v>2315</v>
      </c>
      <c r="H11" s="61">
        <f>'1 уровень'!I256</f>
        <v>4661.4590399999997</v>
      </c>
      <c r="I11" s="61">
        <f>'1 уровень'!J256</f>
        <v>201.35892181425484</v>
      </c>
      <c r="J11" s="108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</row>
    <row r="12" spans="1:185" ht="30" x14ac:dyDescent="0.25">
      <c r="A12" s="123" t="s">
        <v>108</v>
      </c>
      <c r="B12" s="51">
        <f>'1 уровень'!C257</f>
        <v>527</v>
      </c>
      <c r="C12" s="51">
        <f>'1 уровень'!D257</f>
        <v>267</v>
      </c>
      <c r="D12" s="51">
        <f>'1 уровень'!E257</f>
        <v>544</v>
      </c>
      <c r="E12" s="192">
        <f>'1 уровень'!F257</f>
        <v>203.74531835205994</v>
      </c>
      <c r="F12" s="61">
        <f>'1 уровень'!G257</f>
        <v>2747.8623200000002</v>
      </c>
      <c r="G12" s="61">
        <f>'1 уровень'!H257</f>
        <v>1374</v>
      </c>
      <c r="H12" s="61">
        <f>'1 уровень'!I257</f>
        <v>2831.2888800000001</v>
      </c>
      <c r="I12" s="61">
        <f>'1 уровень'!J257</f>
        <v>206.06178165938866</v>
      </c>
      <c r="J12" s="108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</row>
    <row r="13" spans="1:185" ht="30" x14ac:dyDescent="0.25">
      <c r="A13" s="592" t="s">
        <v>122</v>
      </c>
      <c r="B13" s="589">
        <f>'1 уровень'!C258</f>
        <v>166445</v>
      </c>
      <c r="C13" s="589">
        <f>'1 уровень'!D258</f>
        <v>83151</v>
      </c>
      <c r="D13" s="589">
        <f>'1 уровень'!E258</f>
        <v>92128</v>
      </c>
      <c r="E13" s="590">
        <f>'1 уровень'!F258</f>
        <v>110.79602169546969</v>
      </c>
      <c r="F13" s="591">
        <f>'1 уровень'!G258</f>
        <v>274702.09908999997</v>
      </c>
      <c r="G13" s="591">
        <f>'1 уровень'!H258</f>
        <v>137348</v>
      </c>
      <c r="H13" s="591">
        <f>'1 уровень'!I258</f>
        <v>148549.29669000002</v>
      </c>
      <c r="I13" s="591">
        <f>'1 уровень'!J258</f>
        <v>108.15541303113261</v>
      </c>
      <c r="J13" s="108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</row>
    <row r="14" spans="1:185" ht="30" x14ac:dyDescent="0.25">
      <c r="A14" s="123" t="s">
        <v>118</v>
      </c>
      <c r="B14" s="51">
        <f>'1 уровень'!C259</f>
        <v>22410</v>
      </c>
      <c r="C14" s="51">
        <f>'1 уровень'!D259</f>
        <v>11130</v>
      </c>
      <c r="D14" s="51">
        <f>'1 уровень'!E259</f>
        <v>10052</v>
      </c>
      <c r="E14" s="192">
        <f>'1 уровень'!F259</f>
        <v>90.314465408805034</v>
      </c>
      <c r="F14" s="61">
        <f>'1 уровень'!G259</f>
        <v>32902.362000000001</v>
      </c>
      <c r="G14" s="61">
        <f>'1 уровень'!H259</f>
        <v>16451</v>
      </c>
      <c r="H14" s="61">
        <f>'1 уровень'!I259</f>
        <v>14687.466840000003</v>
      </c>
      <c r="I14" s="61">
        <f>'1 уровень'!J259</f>
        <v>89.280085344355982</v>
      </c>
      <c r="J14" s="108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</row>
    <row r="15" spans="1:185" ht="60" x14ac:dyDescent="0.25">
      <c r="A15" s="123" t="s">
        <v>85</v>
      </c>
      <c r="B15" s="51">
        <f>'1 уровень'!C260</f>
        <v>107670</v>
      </c>
      <c r="C15" s="51">
        <f>'1 уровень'!D260</f>
        <v>53835</v>
      </c>
      <c r="D15" s="51">
        <f>'1 уровень'!E260</f>
        <v>51773</v>
      </c>
      <c r="E15" s="192">
        <f>'1 уровень'!F260</f>
        <v>96.169778025448124</v>
      </c>
      <c r="F15" s="61">
        <f>'1 уровень'!G260</f>
        <v>201689.72679999997</v>
      </c>
      <c r="G15" s="61">
        <f>'1 уровень'!H260</f>
        <v>100844</v>
      </c>
      <c r="H15" s="61">
        <f>'1 уровень'!I260</f>
        <v>102086.17882</v>
      </c>
      <c r="I15" s="61">
        <f>'1 уровень'!J260</f>
        <v>101.23178257506645</v>
      </c>
      <c r="J15" s="108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</row>
    <row r="16" spans="1:185" ht="45" x14ac:dyDescent="0.25">
      <c r="A16" s="123" t="s">
        <v>119</v>
      </c>
      <c r="B16" s="51">
        <f>'1 уровень'!C261</f>
        <v>23890</v>
      </c>
      <c r="C16" s="51">
        <f>'1 уровень'!D261</f>
        <v>11947</v>
      </c>
      <c r="D16" s="51">
        <f>'1 уровень'!E261</f>
        <v>24121</v>
      </c>
      <c r="E16" s="192">
        <f>'1 уровень'!F261</f>
        <v>201.90005859211516</v>
      </c>
      <c r="F16" s="61">
        <f>'1 уровень'!G261</f>
        <v>20091.489999999998</v>
      </c>
      <c r="G16" s="61">
        <f>'1 уровень'!H261</f>
        <v>10044</v>
      </c>
      <c r="H16" s="61">
        <f>'1 уровень'!I261</f>
        <v>20280.779139999999</v>
      </c>
      <c r="I16" s="61">
        <f>'1 уровень'!J261</f>
        <v>201.91934627638389</v>
      </c>
      <c r="J16" s="108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</row>
    <row r="17" spans="1:185" ht="30" x14ac:dyDescent="0.25">
      <c r="A17" s="123" t="s">
        <v>86</v>
      </c>
      <c r="B17" s="51">
        <f>'1 уровень'!C262</f>
        <v>4476</v>
      </c>
      <c r="C17" s="51">
        <f>'1 уровень'!D262</f>
        <v>2239</v>
      </c>
      <c r="D17" s="51">
        <f>'1 уровень'!E262</f>
        <v>2538</v>
      </c>
      <c r="E17" s="192">
        <f>'1 уровень'!F262</f>
        <v>113.35417597141581</v>
      </c>
      <c r="F17" s="61">
        <f>'1 уровень'!G262</f>
        <v>14947.8742</v>
      </c>
      <c r="G17" s="61">
        <f>'1 уровень'!H262</f>
        <v>7475</v>
      </c>
      <c r="H17" s="61">
        <f>'1 уровень'!I262</f>
        <v>9290.7152800000003</v>
      </c>
      <c r="I17" s="61">
        <f>'1 уровень'!J262</f>
        <v>124.29050541806022</v>
      </c>
      <c r="J17" s="10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</row>
    <row r="18" spans="1:185" ht="30" x14ac:dyDescent="0.25">
      <c r="A18" s="123" t="s">
        <v>87</v>
      </c>
      <c r="B18" s="594">
        <f>'1 уровень'!C263</f>
        <v>7999</v>
      </c>
      <c r="C18" s="594">
        <f>'1 уровень'!D263</f>
        <v>4000</v>
      </c>
      <c r="D18" s="51">
        <f>'1 уровень'!E263</f>
        <v>3644</v>
      </c>
      <c r="E18" s="595">
        <f>'1 уровень'!F263</f>
        <v>91.100000000000009</v>
      </c>
      <c r="F18" s="61">
        <f>'1 уровень'!G263</f>
        <v>5070.6460899999993</v>
      </c>
      <c r="G18" s="621">
        <f>'1 уровень'!H263</f>
        <v>2534</v>
      </c>
      <c r="H18" s="621">
        <f>'1 уровень'!I263</f>
        <v>2204.15661</v>
      </c>
      <c r="I18" s="621">
        <f>'1 уровень'!J263</f>
        <v>86.983291633780581</v>
      </c>
      <c r="J18" s="108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</row>
    <row r="19" spans="1:185" ht="30" x14ac:dyDescent="0.25">
      <c r="A19" s="723" t="s">
        <v>133</v>
      </c>
      <c r="B19" s="594">
        <f>'1 уровень'!C264</f>
        <v>288659</v>
      </c>
      <c r="C19" s="594">
        <f>'1 уровень'!D264</f>
        <v>144331</v>
      </c>
      <c r="D19" s="51">
        <f>'1 уровень'!E264</f>
        <v>145113</v>
      </c>
      <c r="E19" s="595">
        <f>'1 уровень'!F264</f>
        <v>100.54181014473676</v>
      </c>
      <c r="F19" s="61">
        <f>'1 уровень'!G264</f>
        <v>185573.09792</v>
      </c>
      <c r="G19" s="621">
        <f>'1 уровень'!H264</f>
        <v>92786</v>
      </c>
      <c r="H19" s="621">
        <f>'1 уровень'!I264</f>
        <v>92247.204159999994</v>
      </c>
      <c r="I19" s="621">
        <f>'1 уровень'!J264</f>
        <v>99.419313430905518</v>
      </c>
      <c r="J19" s="108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</row>
    <row r="20" spans="1:185" ht="30" x14ac:dyDescent="0.25">
      <c r="A20" s="123" t="s">
        <v>134</v>
      </c>
      <c r="B20" s="594">
        <f>'1 уровень'!C265</f>
        <v>24430</v>
      </c>
      <c r="C20" s="594">
        <f>'1 уровень'!D265</f>
        <v>12215</v>
      </c>
      <c r="D20" s="51">
        <f>'1 уровень'!E265</f>
        <v>13494</v>
      </c>
      <c r="E20" s="595">
        <f>'1 уровень'!F265</f>
        <v>110.47073270568973</v>
      </c>
      <c r="F20" s="61">
        <f>'1 уровень'!G265</f>
        <v>0</v>
      </c>
      <c r="G20" s="621">
        <f>'1 уровень'!H265</f>
        <v>0</v>
      </c>
      <c r="H20" s="621">
        <f>'1 уровень'!I265</f>
        <v>8648.6232199999995</v>
      </c>
      <c r="I20" s="621">
        <f>'1 уровень'!J265</f>
        <v>0</v>
      </c>
      <c r="J20" s="10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</row>
    <row r="21" spans="1:185" ht="24" customHeight="1" thickBot="1" x14ac:dyDescent="0.3">
      <c r="A21" s="723" t="s">
        <v>135</v>
      </c>
      <c r="B21" s="594">
        <f>'1 уровень'!C266</f>
        <v>8500</v>
      </c>
      <c r="C21" s="594">
        <f>'1 уровень'!D266</f>
        <v>3400</v>
      </c>
      <c r="D21" s="51">
        <f>'1 уровень'!E266</f>
        <v>3659</v>
      </c>
      <c r="E21" s="595">
        <f>'1 уровень'!F266</f>
        <v>107.61764705882354</v>
      </c>
      <c r="F21" s="61">
        <f>'1 уровень'!G266</f>
        <v>0</v>
      </c>
      <c r="G21" s="621">
        <f>'1 уровень'!H266</f>
        <v>0</v>
      </c>
      <c r="H21" s="621">
        <f>'1 уровень'!I266</f>
        <v>2352.2979199999995</v>
      </c>
      <c r="I21" s="621">
        <f>'1 уровень'!J266</f>
        <v>0</v>
      </c>
      <c r="J21" s="10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</row>
    <row r="22" spans="1:185" ht="15.75" thickBot="1" x14ac:dyDescent="0.3">
      <c r="A22" s="598" t="s">
        <v>116</v>
      </c>
      <c r="B22" s="599">
        <f>'1 уровень'!C267</f>
        <v>0</v>
      </c>
      <c r="C22" s="599">
        <f>'1 уровень'!D267</f>
        <v>0</v>
      </c>
      <c r="D22" s="599">
        <f>'1 уровень'!E267</f>
        <v>0</v>
      </c>
      <c r="E22" s="600">
        <f>'1 уровень'!F267</f>
        <v>0</v>
      </c>
      <c r="F22" s="626">
        <f>'1 уровень'!G267</f>
        <v>698499.00186333328</v>
      </c>
      <c r="G22" s="626">
        <f>'1 уровень'!H267</f>
        <v>349246</v>
      </c>
      <c r="H22" s="626">
        <f>'1 уровень'!I267</f>
        <v>369708.58445999998</v>
      </c>
      <c r="I22" s="626">
        <f>'1 уровень'!J267</f>
        <v>105.85907482404953</v>
      </c>
      <c r="J22" s="108"/>
    </row>
    <row r="23" spans="1:185" ht="15.75" customHeight="1" thickBot="1" x14ac:dyDescent="0.3">
      <c r="A23" s="622"/>
      <c r="B23" s="623"/>
      <c r="C23" s="623"/>
      <c r="D23" s="623"/>
      <c r="E23" s="624"/>
      <c r="F23" s="625"/>
      <c r="G23" s="625"/>
      <c r="H23" s="625"/>
      <c r="I23" s="625"/>
      <c r="J23" s="10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</row>
    <row r="24" spans="1:185" s="47" customFormat="1" ht="15" customHeight="1" x14ac:dyDescent="0.25">
      <c r="A24" s="43" t="s">
        <v>18</v>
      </c>
      <c r="B24" s="62"/>
      <c r="C24" s="62"/>
      <c r="D24" s="62"/>
      <c r="E24" s="193"/>
      <c r="F24" s="63"/>
      <c r="G24" s="63"/>
      <c r="H24" s="63"/>
      <c r="I24" s="63"/>
      <c r="J24" s="108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588" t="s">
        <v>130</v>
      </c>
      <c r="B25" s="589">
        <f>'2 уровень'!C108</f>
        <v>52399</v>
      </c>
      <c r="C25" s="589">
        <f>'2 уровень'!D108</f>
        <v>26204</v>
      </c>
      <c r="D25" s="589">
        <f>'2 уровень'!E108</f>
        <v>28738</v>
      </c>
      <c r="E25" s="590">
        <f>'2 уровень'!F108</f>
        <v>109.67027934666463</v>
      </c>
      <c r="F25" s="593">
        <f>'2 уровень'!G108</f>
        <v>128234.51881955557</v>
      </c>
      <c r="G25" s="593">
        <f>'2 уровень'!H108</f>
        <v>64117</v>
      </c>
      <c r="H25" s="593">
        <f>'2 уровень'!I108</f>
        <v>69549.636277000012</v>
      </c>
      <c r="I25" s="593">
        <f>'2 уровень'!J108</f>
        <v>108.47300447151302</v>
      </c>
      <c r="J25" s="10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</row>
    <row r="26" spans="1:185" ht="30" x14ac:dyDescent="0.25">
      <c r="A26" s="123" t="s">
        <v>83</v>
      </c>
      <c r="B26" s="51">
        <f>'2 уровень'!C109</f>
        <v>39655</v>
      </c>
      <c r="C26" s="51">
        <f>'2 уровень'!D109</f>
        <v>19829</v>
      </c>
      <c r="D26" s="51">
        <f>'2 уровень'!E109</f>
        <v>21561</v>
      </c>
      <c r="E26" s="192">
        <f>'2 уровень'!F109</f>
        <v>108.73468152705634</v>
      </c>
      <c r="F26" s="64">
        <f>'2 уровень'!G109</f>
        <v>97306.002979555546</v>
      </c>
      <c r="G26" s="64">
        <f>'2 уровень'!H109</f>
        <v>48653</v>
      </c>
      <c r="H26" s="64">
        <f>'2 уровень'!I109</f>
        <v>49733.007256999997</v>
      </c>
      <c r="I26" s="64">
        <f>'2 уровень'!J109</f>
        <v>102.21981636692495</v>
      </c>
      <c r="J26" s="10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</row>
    <row r="27" spans="1:185" ht="30" x14ac:dyDescent="0.25">
      <c r="A27" s="123" t="s">
        <v>84</v>
      </c>
      <c r="B27" s="51">
        <f>'2 уровень'!C110</f>
        <v>11904</v>
      </c>
      <c r="C27" s="51">
        <f>'2 уровень'!D110</f>
        <v>5954</v>
      </c>
      <c r="D27" s="51">
        <f>'2 уровень'!E110</f>
        <v>6242</v>
      </c>
      <c r="E27" s="192">
        <f>'2 уровень'!F110</f>
        <v>104.83708431306684</v>
      </c>
      <c r="F27" s="64">
        <f>'2 уровень'!G110</f>
        <v>25672.64256</v>
      </c>
      <c r="G27" s="64">
        <f>'2 уровень'!H110</f>
        <v>12836</v>
      </c>
      <c r="H27" s="64">
        <f>'2 уровень'!I110</f>
        <v>13966.343370000001</v>
      </c>
      <c r="I27" s="64">
        <f>'2 уровень'!J110</f>
        <v>108.80604058896853</v>
      </c>
      <c r="J27" s="10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ht="45" x14ac:dyDescent="0.25">
      <c r="A28" s="123" t="s">
        <v>107</v>
      </c>
      <c r="B28" s="51">
        <f>'2 уровень'!C111</f>
        <v>259</v>
      </c>
      <c r="C28" s="51">
        <f>'2 уровень'!D111</f>
        <v>130</v>
      </c>
      <c r="D28" s="51">
        <f>'2 уровень'!E111</f>
        <v>204</v>
      </c>
      <c r="E28" s="192">
        <f>'2 уровень'!F111</f>
        <v>156.92307692307693</v>
      </c>
      <c r="F28" s="64">
        <f>'2 уровень'!G111</f>
        <v>1620.5609280000001</v>
      </c>
      <c r="G28" s="64">
        <f>'2 уровень'!H111</f>
        <v>810</v>
      </c>
      <c r="H28" s="64">
        <f>'2 уровень'!I111</f>
        <v>1276.42596</v>
      </c>
      <c r="I28" s="64">
        <f>'2 уровень'!J111</f>
        <v>157.58345185185186</v>
      </c>
      <c r="J28" s="10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</row>
    <row r="29" spans="1:185" ht="30" x14ac:dyDescent="0.25">
      <c r="A29" s="123" t="s">
        <v>108</v>
      </c>
      <c r="B29" s="51">
        <f>'2 уровень'!C112</f>
        <v>581</v>
      </c>
      <c r="C29" s="51">
        <f>'2 уровень'!D112</f>
        <v>291</v>
      </c>
      <c r="D29" s="51">
        <f>'2 уровень'!E112</f>
        <v>731</v>
      </c>
      <c r="E29" s="192">
        <f>'2 уровень'!F112</f>
        <v>251.20274914089347</v>
      </c>
      <c r="F29" s="64">
        <f>'2 уровень'!G112</f>
        <v>3635.3123519999999</v>
      </c>
      <c r="G29" s="64">
        <f>'2 уровень'!H112</f>
        <v>1818</v>
      </c>
      <c r="H29" s="64">
        <f>'2 уровень'!I112</f>
        <v>4573.8596899999993</v>
      </c>
      <c r="I29" s="64">
        <f>'2 уровень'!J112</f>
        <v>251.58744169416937</v>
      </c>
      <c r="J29" s="10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</row>
    <row r="30" spans="1:185" ht="30" x14ac:dyDescent="0.25">
      <c r="A30" s="592" t="s">
        <v>122</v>
      </c>
      <c r="B30" s="589">
        <f>'2 уровень'!C113</f>
        <v>97382</v>
      </c>
      <c r="C30" s="589">
        <f>'2 уровень'!D113</f>
        <v>48693</v>
      </c>
      <c r="D30" s="589">
        <f>'2 уровень'!E113</f>
        <v>43063</v>
      </c>
      <c r="E30" s="590">
        <f>'2 уровень'!F113</f>
        <v>88.437763128170374</v>
      </c>
      <c r="F30" s="593">
        <f>'2 уровень'!G113</f>
        <v>181062.10246000002</v>
      </c>
      <c r="G30" s="593">
        <f>'2 уровень'!H113</f>
        <v>90532</v>
      </c>
      <c r="H30" s="593">
        <f>'2 уровень'!I113</f>
        <v>71134.28035999999</v>
      </c>
      <c r="I30" s="593">
        <f>'2 уровень'!J113</f>
        <v>78.573631820792627</v>
      </c>
      <c r="J30" s="10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</row>
    <row r="31" spans="1:185" ht="30" x14ac:dyDescent="0.25">
      <c r="A31" s="123" t="s">
        <v>118</v>
      </c>
      <c r="B31" s="51">
        <f>'2 уровень'!C114</f>
        <v>12995</v>
      </c>
      <c r="C31" s="51">
        <f>'2 уровень'!D114</f>
        <v>6498</v>
      </c>
      <c r="D31" s="51">
        <f>'2 уровень'!E114</f>
        <v>5830</v>
      </c>
      <c r="E31" s="192">
        <f>'2 уровень'!F114</f>
        <v>89.719913819636815</v>
      </c>
      <c r="F31" s="64">
        <f>'2 уровень'!G114</f>
        <v>22791.540649999999</v>
      </c>
      <c r="G31" s="64">
        <f>'2 уровень'!H114</f>
        <v>11396</v>
      </c>
      <c r="H31" s="64">
        <f>'2 уровень'!I114</f>
        <v>10183.286959999998</v>
      </c>
      <c r="I31" s="64">
        <f>'2 уровень'!J114</f>
        <v>89.358432432432409</v>
      </c>
      <c r="J31" s="10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</row>
    <row r="32" spans="1:185" ht="60" x14ac:dyDescent="0.25">
      <c r="A32" s="123" t="s">
        <v>85</v>
      </c>
      <c r="B32" s="51">
        <f>'2 уровень'!C115</f>
        <v>48700</v>
      </c>
      <c r="C32" s="51">
        <f>'2 уровень'!D115</f>
        <v>24350</v>
      </c>
      <c r="D32" s="51">
        <f>'2 уровень'!E115</f>
        <v>14864</v>
      </c>
      <c r="E32" s="192">
        <f>'2 уровень'!F115</f>
        <v>61.043121149897331</v>
      </c>
      <c r="F32" s="64">
        <f>'2 уровень'!G115</f>
        <v>118727.36675000002</v>
      </c>
      <c r="G32" s="64">
        <f>'2 уровень'!H115</f>
        <v>59364</v>
      </c>
      <c r="H32" s="64">
        <f>'2 уровень'!I115</f>
        <v>34282.990600000005</v>
      </c>
      <c r="I32" s="64">
        <f>'2 уровень'!J115</f>
        <v>57.750472677043327</v>
      </c>
      <c r="J32" s="10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</row>
    <row r="33" spans="1:185" ht="45" x14ac:dyDescent="0.25">
      <c r="A33" s="123" t="s">
        <v>119</v>
      </c>
      <c r="B33" s="51">
        <f>'2 уровень'!C116</f>
        <v>23964</v>
      </c>
      <c r="C33" s="51">
        <f>'2 уровень'!D116</f>
        <v>11982</v>
      </c>
      <c r="D33" s="51">
        <f>'2 уровень'!E116</f>
        <v>12282</v>
      </c>
      <c r="E33" s="192">
        <f>'2 уровень'!F116</f>
        <v>1101.5165656020042</v>
      </c>
      <c r="F33" s="64">
        <f>'2 уровень'!G116</f>
        <v>24418.683000000001</v>
      </c>
      <c r="G33" s="64">
        <f>'2 уровень'!H116</f>
        <v>12210</v>
      </c>
      <c r="H33" s="64">
        <f>'2 уровень'!I116</f>
        <v>12670.525079999999</v>
      </c>
      <c r="I33" s="64">
        <f>'2 уровень'!J116</f>
        <v>103.77170417690418</v>
      </c>
      <c r="J33" s="10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</row>
    <row r="34" spans="1:185" ht="30" x14ac:dyDescent="0.25">
      <c r="A34" s="123" t="s">
        <v>86</v>
      </c>
      <c r="B34" s="51">
        <f>'2 уровень'!C117</f>
        <v>1960</v>
      </c>
      <c r="C34" s="51">
        <f>'2 уровень'!D117</f>
        <v>980</v>
      </c>
      <c r="D34" s="51">
        <f>'2 уровень'!E117</f>
        <v>1976</v>
      </c>
      <c r="E34" s="192">
        <f>'2 уровень'!F117</f>
        <v>201.63265306122452</v>
      </c>
      <c r="F34" s="64">
        <f>'2 уровень'!G117</f>
        <v>7841.6660000000002</v>
      </c>
      <c r="G34" s="64">
        <f>'2 уровень'!H117</f>
        <v>3920</v>
      </c>
      <c r="H34" s="64">
        <f>'2 уровень'!I117</f>
        <v>7831.3245800000004</v>
      </c>
      <c r="I34" s="64">
        <f>'2 уровень'!J117</f>
        <v>199.77868826530613</v>
      </c>
      <c r="J34" s="10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</row>
    <row r="35" spans="1:185" ht="30" x14ac:dyDescent="0.25">
      <c r="A35" s="308" t="s">
        <v>87</v>
      </c>
      <c r="B35" s="594">
        <f>'2 уровень'!C118</f>
        <v>9574</v>
      </c>
      <c r="C35" s="594">
        <f>'2 уровень'!D118</f>
        <v>4788</v>
      </c>
      <c r="D35" s="594">
        <f>'2 уровень'!E118</f>
        <v>8111</v>
      </c>
      <c r="E35" s="595">
        <f>'2 уровень'!F118</f>
        <v>169.40267335004177</v>
      </c>
      <c r="F35" s="596">
        <f>'2 уровень'!G118</f>
        <v>7282.8460600000008</v>
      </c>
      <c r="G35" s="596">
        <f>'2 уровень'!H118</f>
        <v>3642</v>
      </c>
      <c r="H35" s="596">
        <f>'2 уровень'!I118</f>
        <v>6166.1531400000003</v>
      </c>
      <c r="I35" s="596">
        <f>'2 уровень'!J118</f>
        <v>169.30678583196047</v>
      </c>
      <c r="J35" s="10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</row>
    <row r="36" spans="1:185" ht="30" x14ac:dyDescent="0.25">
      <c r="A36" s="723" t="s">
        <v>133</v>
      </c>
      <c r="B36" s="594">
        <f>'2 уровень'!C119</f>
        <v>120969</v>
      </c>
      <c r="C36" s="594">
        <f>'2 уровень'!D119</f>
        <v>60485</v>
      </c>
      <c r="D36" s="594">
        <f>'2 уровень'!E119</f>
        <v>56727</v>
      </c>
      <c r="E36" s="595">
        <f>'2 уровень'!F119</f>
        <v>93.78688931139952</v>
      </c>
      <c r="F36" s="596">
        <f>'2 уровень'!G119</f>
        <v>94513.878979999994</v>
      </c>
      <c r="G36" s="596">
        <f>'2 уровень'!H119</f>
        <v>47256</v>
      </c>
      <c r="H36" s="596">
        <f>'2 уровень'!I119</f>
        <v>42923.426990000007</v>
      </c>
      <c r="I36" s="596">
        <f>'2 уровень'!J119</f>
        <v>90.831697541053003</v>
      </c>
      <c r="J36" s="10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</row>
    <row r="37" spans="1:185" ht="30" x14ac:dyDescent="0.25">
      <c r="A37" s="723" t="s">
        <v>134</v>
      </c>
      <c r="B37" s="594">
        <f>'2 уровень'!C120</f>
        <v>20600</v>
      </c>
      <c r="C37" s="594">
        <f>'2 уровень'!D120</f>
        <v>10300</v>
      </c>
      <c r="D37" s="594">
        <f>'2 уровень'!E120</f>
        <v>11552</v>
      </c>
      <c r="E37" s="595">
        <f>'2 уровень'!F120</f>
        <v>112.15533980582524</v>
      </c>
      <c r="F37" s="596">
        <f>'2 уровень'!G120</f>
        <v>0</v>
      </c>
      <c r="G37" s="596">
        <f>'2 уровень'!H120</f>
        <v>0</v>
      </c>
      <c r="H37" s="596">
        <f>'2 уровень'!I120</f>
        <v>8742.8052199999984</v>
      </c>
      <c r="I37" s="596">
        <f>'2 уровень'!J120</f>
        <v>0</v>
      </c>
      <c r="J37" s="10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</row>
    <row r="38" spans="1:185" ht="30.75" thickBot="1" x14ac:dyDescent="0.3">
      <c r="A38" s="723" t="s">
        <v>135</v>
      </c>
      <c r="B38" s="594">
        <f>'2 уровень'!C121</f>
        <v>13111</v>
      </c>
      <c r="C38" s="594">
        <f>'2 уровень'!D121</f>
        <v>5244</v>
      </c>
      <c r="D38" s="594">
        <f>'2 уровень'!E121</f>
        <v>3243</v>
      </c>
      <c r="E38" s="595">
        <f>'2 уровень'!F121</f>
        <v>61.842105263157897</v>
      </c>
      <c r="F38" s="596">
        <f>'2 уровень'!G121</f>
        <v>0</v>
      </c>
      <c r="G38" s="596">
        <f>'2 уровень'!H121</f>
        <v>0</v>
      </c>
      <c r="H38" s="596">
        <f>'2 уровень'!I121</f>
        <v>2501.07332</v>
      </c>
      <c r="I38" s="596">
        <f>'2 уровень'!J121</f>
        <v>0</v>
      </c>
      <c r="J38" s="10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</row>
    <row r="39" spans="1:185" ht="15.75" thickBot="1" x14ac:dyDescent="0.3">
      <c r="A39" s="598" t="s">
        <v>116</v>
      </c>
      <c r="B39" s="599">
        <f>'2 уровень'!C122</f>
        <v>0</v>
      </c>
      <c r="C39" s="599">
        <f>'2 уровень'!D122</f>
        <v>0</v>
      </c>
      <c r="D39" s="599">
        <f>'2 уровень'!E122</f>
        <v>0</v>
      </c>
      <c r="E39" s="600">
        <f>'2 уровень'!F122</f>
        <v>0</v>
      </c>
      <c r="F39" s="601">
        <f>'2 уровень'!G122</f>
        <v>403810.50025955553</v>
      </c>
      <c r="G39" s="601">
        <f>'2 уровень'!H122</f>
        <v>201905</v>
      </c>
      <c r="H39" s="601">
        <f>'2 уровень'!I122</f>
        <v>183607.34362699999</v>
      </c>
      <c r="I39" s="601">
        <f>'2 уровень'!J122</f>
        <v>90.937492200292212</v>
      </c>
      <c r="J39" s="10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</row>
    <row r="40" spans="1:185" ht="15" customHeight="1" x14ac:dyDescent="0.25">
      <c r="A40" s="43" t="s">
        <v>12</v>
      </c>
      <c r="B40" s="65"/>
      <c r="C40" s="65"/>
      <c r="D40" s="65"/>
      <c r="E40" s="194"/>
      <c r="F40" s="66"/>
      <c r="G40" s="66"/>
      <c r="H40" s="66"/>
      <c r="I40" s="66"/>
      <c r="J40" s="108"/>
    </row>
    <row r="41" spans="1:185" ht="30" x14ac:dyDescent="0.25">
      <c r="A41" s="592" t="s">
        <v>130</v>
      </c>
      <c r="B41" s="589">
        <f>'2 уровень'!C142</f>
        <v>12029</v>
      </c>
      <c r="C41" s="589">
        <f>'2 уровень'!D142</f>
        <v>6015</v>
      </c>
      <c r="D41" s="589">
        <f>'2 уровень'!E142</f>
        <v>4836</v>
      </c>
      <c r="E41" s="590">
        <f>'2 уровень'!F142</f>
        <v>80.399002493765579</v>
      </c>
      <c r="F41" s="593">
        <f>'2 уровень'!G142</f>
        <v>30368.469042222223</v>
      </c>
      <c r="G41" s="593">
        <f>'2 уровень'!H142</f>
        <v>15185</v>
      </c>
      <c r="H41" s="593">
        <f>'2 уровень'!I142</f>
        <v>11812.583610000001</v>
      </c>
      <c r="I41" s="593">
        <f>'2 уровень'!J142</f>
        <v>77.791133421139293</v>
      </c>
      <c r="J41" s="10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</row>
    <row r="42" spans="1:185" ht="30" x14ac:dyDescent="0.25">
      <c r="A42" s="123" t="s">
        <v>83</v>
      </c>
      <c r="B42" s="51">
        <f>'2 уровень'!C143</f>
        <v>8920</v>
      </c>
      <c r="C42" s="51">
        <f>'2 уровень'!D143</f>
        <v>4460</v>
      </c>
      <c r="D42" s="51">
        <f>'2 уровень'!E143</f>
        <v>3558</v>
      </c>
      <c r="E42" s="192">
        <f>'2 уровень'!F143</f>
        <v>79.775784753363226</v>
      </c>
      <c r="F42" s="64">
        <f>'2 уровень'!G143</f>
        <v>21888.02286222222</v>
      </c>
      <c r="G42" s="64">
        <f>'2 уровень'!H143</f>
        <v>10944</v>
      </c>
      <c r="H42" s="64">
        <f>'2 уровень'!I143</f>
        <v>8439.0332900000012</v>
      </c>
      <c r="I42" s="64">
        <f>'2 уровень'!J143</f>
        <v>77.111049798976623</v>
      </c>
      <c r="J42" s="10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ht="30" x14ac:dyDescent="0.25">
      <c r="A43" s="123" t="s">
        <v>84</v>
      </c>
      <c r="B43" s="51">
        <f>'2 уровень'!C144</f>
        <v>2676</v>
      </c>
      <c r="C43" s="51">
        <f>'2 уровень'!D144</f>
        <v>1338</v>
      </c>
      <c r="D43" s="51">
        <f>'2 уровень'!E144</f>
        <v>1155</v>
      </c>
      <c r="E43" s="192">
        <f>'2 уровень'!F144</f>
        <v>86.32286995515696</v>
      </c>
      <c r="F43" s="64">
        <f>'2 уровень'!G144</f>
        <v>5771.1686399999999</v>
      </c>
      <c r="G43" s="64">
        <f>'2 уровень'!H144</f>
        <v>2886</v>
      </c>
      <c r="H43" s="64">
        <f>'2 уровень'!I144</f>
        <v>2603.9405500000003</v>
      </c>
      <c r="I43" s="64">
        <f>'2 уровень'!J144</f>
        <v>90.226630284130295</v>
      </c>
      <c r="J43" s="10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</row>
    <row r="44" spans="1:185" ht="45" x14ac:dyDescent="0.25">
      <c r="A44" s="123" t="s">
        <v>107</v>
      </c>
      <c r="B44" s="51">
        <f>'2 уровень'!C145</f>
        <v>68</v>
      </c>
      <c r="C44" s="51">
        <f>'2 уровень'!D145</f>
        <v>34</v>
      </c>
      <c r="D44" s="51">
        <f>'2 уровень'!E145</f>
        <v>68</v>
      </c>
      <c r="E44" s="192">
        <f>'2 уровень'!F145</f>
        <v>200</v>
      </c>
      <c r="F44" s="64">
        <f>'2 уровень'!G145</f>
        <v>425.47546</v>
      </c>
      <c r="G44" s="64">
        <f>'2 уровень'!H145</f>
        <v>213</v>
      </c>
      <c r="H44" s="64">
        <f>'2 уровень'!I145</f>
        <v>425.47532000000001</v>
      </c>
      <c r="I44" s="64">
        <f>'2 уровень'!J145</f>
        <v>199.75367136150234</v>
      </c>
      <c r="J44" s="10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ht="30" x14ac:dyDescent="0.25">
      <c r="A45" s="123" t="s">
        <v>108</v>
      </c>
      <c r="B45" s="51">
        <f>'2 уровень'!C146</f>
        <v>365</v>
      </c>
      <c r="C45" s="51">
        <f>'2 уровень'!D146</f>
        <v>183</v>
      </c>
      <c r="D45" s="51">
        <f>'2 уровень'!E146</f>
        <v>55</v>
      </c>
      <c r="E45" s="192">
        <f>'2 уровень'!F146</f>
        <v>0</v>
      </c>
      <c r="F45" s="64">
        <f>'2 уровень'!G146</f>
        <v>2283.8020799999999</v>
      </c>
      <c r="G45" s="64">
        <f>'2 уровень'!H146</f>
        <v>1142</v>
      </c>
      <c r="H45" s="64">
        <f>'2 уровень'!I146</f>
        <v>344.13445000000002</v>
      </c>
      <c r="I45" s="64">
        <f>'2 уровень'!J146</f>
        <v>30.134365148861647</v>
      </c>
      <c r="J45" s="10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</row>
    <row r="46" spans="1:185" ht="30" x14ac:dyDescent="0.25">
      <c r="A46" s="592" t="s">
        <v>122</v>
      </c>
      <c r="B46" s="589">
        <f>'2 уровень'!C147</f>
        <v>21406</v>
      </c>
      <c r="C46" s="589">
        <f>'2 уровень'!D147</f>
        <v>10704</v>
      </c>
      <c r="D46" s="589">
        <f>'2 уровень'!E147</f>
        <v>8112</v>
      </c>
      <c r="E46" s="590">
        <f>'2 уровень'!F147</f>
        <v>75.784753363228702</v>
      </c>
      <c r="F46" s="593">
        <f>'2 уровень'!G147</f>
        <v>41814.011019999998</v>
      </c>
      <c r="G46" s="593">
        <f>'2 уровень'!H147</f>
        <v>20907</v>
      </c>
      <c r="H46" s="593">
        <f>'2 уровень'!I147</f>
        <v>17729.194179999999</v>
      </c>
      <c r="I46" s="593">
        <f>'2 уровень'!J147</f>
        <v>84.800278280001905</v>
      </c>
      <c r="J46" s="10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</row>
    <row r="47" spans="1:185" ht="30" x14ac:dyDescent="0.25">
      <c r="A47" s="123" t="s">
        <v>118</v>
      </c>
      <c r="B47" s="51">
        <f>'2 уровень'!C148</f>
        <v>5051</v>
      </c>
      <c r="C47" s="51">
        <f>'2 уровень'!D148</f>
        <v>2526</v>
      </c>
      <c r="D47" s="51">
        <f>'2 уровень'!E148</f>
        <v>590</v>
      </c>
      <c r="E47" s="192">
        <f>'2 уровень'!F148</f>
        <v>23.357086302454473</v>
      </c>
      <c r="F47" s="64">
        <f>'2 уровень'!G148</f>
        <v>8858.7973699999984</v>
      </c>
      <c r="G47" s="64">
        <f>'2 уровень'!H148</f>
        <v>4429</v>
      </c>
      <c r="H47" s="64">
        <f>'2 уровень'!I148</f>
        <v>1023.08992</v>
      </c>
      <c r="I47" s="64">
        <f>'2 уровень'!J148</f>
        <v>23.099794987581848</v>
      </c>
      <c r="J47" s="10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</row>
    <row r="48" spans="1:185" ht="60" x14ac:dyDescent="0.25">
      <c r="A48" s="123" t="s">
        <v>85</v>
      </c>
      <c r="B48" s="51">
        <f>'2 уровень'!C149</f>
        <v>11800</v>
      </c>
      <c r="C48" s="51">
        <f>'2 уровень'!D149</f>
        <v>5900</v>
      </c>
      <c r="D48" s="51">
        <f>'2 уровень'!E149</f>
        <v>4617</v>
      </c>
      <c r="E48" s="192">
        <f>'2 уровень'!F149</f>
        <v>78.254237288135599</v>
      </c>
      <c r="F48" s="64">
        <f>'2 уровень'!G149</f>
        <v>27067.463</v>
      </c>
      <c r="G48" s="64">
        <f>'2 уровень'!H149</f>
        <v>13534</v>
      </c>
      <c r="H48" s="64">
        <f>'2 уровень'!I149</f>
        <v>11223.723539999999</v>
      </c>
      <c r="I48" s="64">
        <f>'2 уровень'!J149</f>
        <v>82.929832569824129</v>
      </c>
      <c r="J48" s="10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</row>
    <row r="49" spans="1:185" ht="45" x14ac:dyDescent="0.25">
      <c r="A49" s="123" t="s">
        <v>119</v>
      </c>
      <c r="B49" s="51">
        <f>'2 уровень'!C150</f>
        <v>4126</v>
      </c>
      <c r="C49" s="51">
        <f>'2 уровень'!D150</f>
        <v>2063</v>
      </c>
      <c r="D49" s="51">
        <f>'2 уровень'!E150</f>
        <v>2061</v>
      </c>
      <c r="E49" s="192">
        <f>'2 уровень'!F150</f>
        <v>99.903053805138157</v>
      </c>
      <c r="F49" s="64">
        <f>'2 уровень'!G150</f>
        <v>4171.3860000000004</v>
      </c>
      <c r="G49" s="64">
        <f>'2 уровень'!H150</f>
        <v>2086</v>
      </c>
      <c r="H49" s="64">
        <f>'2 уровень'!I150</f>
        <v>2084.86546</v>
      </c>
      <c r="I49" s="64">
        <f>'2 уровень'!J150</f>
        <v>99.9456116970278</v>
      </c>
      <c r="J49" s="10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</row>
    <row r="50" spans="1:185" ht="30" x14ac:dyDescent="0.25">
      <c r="A50" s="123" t="s">
        <v>86</v>
      </c>
      <c r="B50" s="51">
        <f>'2 уровень'!C151</f>
        <v>429</v>
      </c>
      <c r="C50" s="51">
        <f>'2 уровень'!D151</f>
        <v>215</v>
      </c>
      <c r="D50" s="51">
        <f>'2 уровень'!E151</f>
        <v>844</v>
      </c>
      <c r="E50" s="192">
        <f>'2 уровень'!F151</f>
        <v>392.55813953488371</v>
      </c>
      <c r="F50" s="64">
        <f>'2 уровень'!G151</f>
        <v>1716.36465</v>
      </c>
      <c r="G50" s="64">
        <f>'2 уровень'!H151</f>
        <v>858</v>
      </c>
      <c r="H50" s="64">
        <f>'2 уровень'!I151</f>
        <v>3397.5152599999997</v>
      </c>
      <c r="I50" s="64">
        <f>'2 уровень'!J151</f>
        <v>395.98079953379948</v>
      </c>
      <c r="J50" s="10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</row>
    <row r="51" spans="1:185" ht="30" x14ac:dyDescent="0.25">
      <c r="A51" s="308" t="s">
        <v>87</v>
      </c>
      <c r="B51" s="594">
        <f>'2 уровень'!C152</f>
        <v>0</v>
      </c>
      <c r="C51" s="594">
        <f>'2 уровень'!D152</f>
        <v>0</v>
      </c>
      <c r="D51" s="594">
        <f>'2 уровень'!E152</f>
        <v>0</v>
      </c>
      <c r="E51" s="595">
        <f>'2 уровень'!F152</f>
        <v>0</v>
      </c>
      <c r="F51" s="596">
        <f>'2 уровень'!G152</f>
        <v>0</v>
      </c>
      <c r="G51" s="596">
        <f>'2 уровень'!H152</f>
        <v>0</v>
      </c>
      <c r="H51" s="596">
        <f>'2 уровень'!I152</f>
        <v>0</v>
      </c>
      <c r="I51" s="596">
        <f>'2 уровень'!J152</f>
        <v>0</v>
      </c>
      <c r="J51" s="108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</row>
    <row r="52" spans="1:185" ht="30" x14ac:dyDescent="0.25">
      <c r="A52" s="723" t="s">
        <v>133</v>
      </c>
      <c r="B52" s="594">
        <f>'2 уровень'!C153</f>
        <v>32500</v>
      </c>
      <c r="C52" s="594">
        <f>'2 уровень'!D153</f>
        <v>16250</v>
      </c>
      <c r="D52" s="594">
        <f>'2 уровень'!E153</f>
        <v>14260</v>
      </c>
      <c r="E52" s="595">
        <f>'2 уровень'!F153</f>
        <v>87.753846153846155</v>
      </c>
      <c r="F52" s="596">
        <f>'2 уровень'!G153</f>
        <v>25072.45</v>
      </c>
      <c r="G52" s="596">
        <f>'2 уровень'!H153</f>
        <v>12536</v>
      </c>
      <c r="H52" s="596">
        <f>'2 уровень'!I153</f>
        <v>10803.92382</v>
      </c>
      <c r="I52" s="596">
        <f>'2 уровень'!J153</f>
        <v>86.183182992980207</v>
      </c>
      <c r="J52" s="108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</row>
    <row r="53" spans="1:185" ht="30" x14ac:dyDescent="0.25">
      <c r="A53" s="723" t="s">
        <v>134</v>
      </c>
      <c r="B53" s="594">
        <f>'2 уровень'!C154</f>
        <v>2640</v>
      </c>
      <c r="C53" s="594">
        <f>'2 уровень'!D154</f>
        <v>1320</v>
      </c>
      <c r="D53" s="594">
        <f>'2 уровень'!E154</f>
        <v>336</v>
      </c>
      <c r="E53" s="595">
        <f>'2 уровень'!F154</f>
        <v>25.454545454545453</v>
      </c>
      <c r="F53" s="596">
        <f>'2 уровень'!G154</f>
        <v>0</v>
      </c>
      <c r="G53" s="596">
        <f>'2 уровень'!H154</f>
        <v>0</v>
      </c>
      <c r="H53" s="596">
        <f>'2 уровень'!I154</f>
        <v>247.63865999999999</v>
      </c>
      <c r="I53" s="596">
        <f>'2 уровень'!J154</f>
        <v>0</v>
      </c>
      <c r="J53" s="108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</row>
    <row r="54" spans="1:185" ht="30.75" thickBot="1" x14ac:dyDescent="0.3">
      <c r="A54" s="723" t="s">
        <v>135</v>
      </c>
      <c r="B54" s="594">
        <f>'2 уровень'!C155</f>
        <v>3143</v>
      </c>
      <c r="C54" s="594">
        <f>'2 уровень'!D155</f>
        <v>1257</v>
      </c>
      <c r="D54" s="594">
        <f>'2 уровень'!E155</f>
        <v>727</v>
      </c>
      <c r="E54" s="595">
        <f>'2 уровень'!F155</f>
        <v>57.836117740652348</v>
      </c>
      <c r="F54" s="596">
        <f>'2 уровень'!G155</f>
        <v>0</v>
      </c>
      <c r="G54" s="596">
        <f>'2 уровень'!H155</f>
        <v>0</v>
      </c>
      <c r="H54" s="596">
        <f>'2 уровень'!I155</f>
        <v>560.85141999999996</v>
      </c>
      <c r="I54" s="596">
        <f>'2 уровень'!J155</f>
        <v>0</v>
      </c>
      <c r="J54" s="108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</row>
    <row r="55" spans="1:185" ht="15.75" thickBot="1" x14ac:dyDescent="0.3">
      <c r="A55" s="598" t="s">
        <v>116</v>
      </c>
      <c r="B55" s="599">
        <f>'2 уровень'!C156</f>
        <v>0</v>
      </c>
      <c r="C55" s="599">
        <f>'2 уровень'!D156</f>
        <v>0</v>
      </c>
      <c r="D55" s="599">
        <f>'2 уровень'!E156</f>
        <v>0</v>
      </c>
      <c r="E55" s="600">
        <f>'2 уровень'!F156</f>
        <v>0</v>
      </c>
      <c r="F55" s="601">
        <f>'2 уровень'!G156</f>
        <v>97254.930062222222</v>
      </c>
      <c r="G55" s="601">
        <f>'2 уровень'!H156</f>
        <v>48628</v>
      </c>
      <c r="H55" s="601">
        <f>'2 уровень'!I156</f>
        <v>40345.701610000004</v>
      </c>
      <c r="I55" s="601">
        <f>'2 уровень'!J156</f>
        <v>82.968046413588894</v>
      </c>
      <c r="J55" s="108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</row>
    <row r="56" spans="1:185" ht="15" customHeight="1" x14ac:dyDescent="0.25">
      <c r="A56" s="101" t="s">
        <v>19</v>
      </c>
      <c r="B56" s="102"/>
      <c r="C56" s="102"/>
      <c r="D56" s="102"/>
      <c r="E56" s="195"/>
      <c r="F56" s="103"/>
      <c r="G56" s="103"/>
      <c r="H56" s="103"/>
      <c r="I56" s="103"/>
      <c r="J56" s="108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</row>
    <row r="57" spans="1:185" ht="30" x14ac:dyDescent="0.25">
      <c r="A57" s="592" t="s">
        <v>130</v>
      </c>
      <c r="B57" s="630">
        <f>'Аян '!B23</f>
        <v>438</v>
      </c>
      <c r="C57" s="630">
        <f>'Аян '!C23</f>
        <v>221</v>
      </c>
      <c r="D57" s="630">
        <f>'Аян '!D23</f>
        <v>397</v>
      </c>
      <c r="E57" s="631">
        <f>'Аян '!E23</f>
        <v>179.63800904977376</v>
      </c>
      <c r="F57" s="593">
        <f>'Аян '!F23</f>
        <v>1540.6039766481481</v>
      </c>
      <c r="G57" s="593">
        <f>'Аян '!G23</f>
        <v>771</v>
      </c>
      <c r="H57" s="593">
        <f>'Аян '!H23</f>
        <v>1141.8753900000002</v>
      </c>
      <c r="I57" s="593">
        <f>'Аян '!I23</f>
        <v>148.10316342412452</v>
      </c>
      <c r="J57" s="108"/>
    </row>
    <row r="58" spans="1:185" ht="30" x14ac:dyDescent="0.25">
      <c r="A58" s="123" t="s">
        <v>83</v>
      </c>
      <c r="B58" s="58">
        <f>'Аян '!B24</f>
        <v>313</v>
      </c>
      <c r="C58" s="58">
        <f>'Аян '!C24</f>
        <v>157</v>
      </c>
      <c r="D58" s="58">
        <f>'Аян '!D24</f>
        <v>289</v>
      </c>
      <c r="E58" s="196">
        <f>'Аян '!E24</f>
        <v>184.07643312101911</v>
      </c>
      <c r="F58" s="64">
        <f>'Аян '!F24</f>
        <v>1019.4867791481481</v>
      </c>
      <c r="G58" s="64">
        <f>'Аян '!G24</f>
        <v>510</v>
      </c>
      <c r="H58" s="64">
        <f>'Аян '!H24</f>
        <v>841.67993000000001</v>
      </c>
      <c r="I58" s="64">
        <f>'Аян '!I24</f>
        <v>165.03528039215686</v>
      </c>
      <c r="J58" s="108"/>
    </row>
    <row r="59" spans="1:185" ht="30" x14ac:dyDescent="0.25">
      <c r="A59" s="123" t="s">
        <v>84</v>
      </c>
      <c r="B59" s="58">
        <f>'Аян '!B25</f>
        <v>95</v>
      </c>
      <c r="C59" s="58">
        <f>'Аян '!C25</f>
        <v>48</v>
      </c>
      <c r="D59" s="58">
        <f>'Аян '!D25</f>
        <v>108</v>
      </c>
      <c r="E59" s="196">
        <f>'Аян '!E25</f>
        <v>225</v>
      </c>
      <c r="F59" s="64">
        <f>'Аян '!F25</f>
        <v>271.9548375</v>
      </c>
      <c r="G59" s="64">
        <f>'Аян '!G25</f>
        <v>136</v>
      </c>
      <c r="H59" s="64">
        <f>'Аян '!H25</f>
        <v>300.19546000000003</v>
      </c>
      <c r="I59" s="64">
        <f>'Аян '!I25</f>
        <v>220.73195588235296</v>
      </c>
      <c r="J59" s="108"/>
    </row>
    <row r="60" spans="1:185" ht="45" x14ac:dyDescent="0.25">
      <c r="A60" s="123" t="s">
        <v>107</v>
      </c>
      <c r="B60" s="58">
        <f>'Аян '!B26</f>
        <v>7</v>
      </c>
      <c r="C60" s="58">
        <f>'Аян '!C26</f>
        <v>4</v>
      </c>
      <c r="D60" s="58">
        <f>'Аян '!D26</f>
        <v>0</v>
      </c>
      <c r="E60" s="196">
        <f>'Аян '!E26</f>
        <v>0</v>
      </c>
      <c r="F60" s="64">
        <f>'Аян '!F26</f>
        <v>58.137884000000007</v>
      </c>
      <c r="G60" s="64">
        <f>'Аян '!G26</f>
        <v>29</v>
      </c>
      <c r="H60" s="64">
        <f>'Аян '!H26</f>
        <v>0</v>
      </c>
      <c r="I60" s="64">
        <f>'Аян '!I26</f>
        <v>0</v>
      </c>
      <c r="J60" s="108"/>
    </row>
    <row r="61" spans="1:185" ht="30" x14ac:dyDescent="0.25">
      <c r="A61" s="123" t="s">
        <v>108</v>
      </c>
      <c r="B61" s="58">
        <f>'Аян '!B27</f>
        <v>23</v>
      </c>
      <c r="C61" s="58">
        <f>'Аян '!C27</f>
        <v>12</v>
      </c>
      <c r="D61" s="58">
        <f>'Аян '!D27</f>
        <v>0</v>
      </c>
      <c r="E61" s="196">
        <f>'Аян '!E27</f>
        <v>0</v>
      </c>
      <c r="F61" s="64">
        <f>'Аян '!F27</f>
        <v>191.02447599999999</v>
      </c>
      <c r="G61" s="64">
        <f>'Аян '!G27</f>
        <v>96</v>
      </c>
      <c r="H61" s="64">
        <f>'Аян '!H27</f>
        <v>0</v>
      </c>
      <c r="I61" s="64">
        <f>'Аян '!I27</f>
        <v>0</v>
      </c>
      <c r="J61" s="108"/>
    </row>
    <row r="62" spans="1:185" ht="30" x14ac:dyDescent="0.25">
      <c r="A62" s="592" t="s">
        <v>122</v>
      </c>
      <c r="B62" s="630">
        <f>'Аян '!B28</f>
        <v>1065</v>
      </c>
      <c r="C62" s="630">
        <f>'Аян '!C28</f>
        <v>534</v>
      </c>
      <c r="D62" s="630">
        <f>'Аян '!D28</f>
        <v>583</v>
      </c>
      <c r="E62" s="631">
        <f>'Аян '!E28</f>
        <v>109.17602996254681</v>
      </c>
      <c r="F62" s="593">
        <f>'Аян '!F28</f>
        <v>3489.22</v>
      </c>
      <c r="G62" s="593">
        <f>'Аян '!G28</f>
        <v>1744</v>
      </c>
      <c r="H62" s="593">
        <f>'Аян '!H28</f>
        <v>1040.73477</v>
      </c>
      <c r="I62" s="593">
        <f>'Аян '!I28</f>
        <v>59.67515883027523</v>
      </c>
      <c r="J62" s="108"/>
    </row>
    <row r="63" spans="1:185" ht="30" x14ac:dyDescent="0.25">
      <c r="A63" s="123" t="s">
        <v>118</v>
      </c>
      <c r="B63" s="58">
        <f>'Аян '!B29</f>
        <v>200</v>
      </c>
      <c r="C63" s="58">
        <f>'Аян '!C29</f>
        <v>100</v>
      </c>
      <c r="D63" s="58">
        <f>'Аян '!D29</f>
        <v>94</v>
      </c>
      <c r="E63" s="196">
        <f>'Аян '!E29</f>
        <v>94</v>
      </c>
      <c r="F63" s="64">
        <f>'Аян '!F29</f>
        <v>460</v>
      </c>
      <c r="G63" s="64">
        <f>'Аян '!G29</f>
        <v>230</v>
      </c>
      <c r="H63" s="64">
        <f>'Аян '!H29</f>
        <v>218.26904000000002</v>
      </c>
      <c r="I63" s="64">
        <f>'Аян '!I29</f>
        <v>94.899582608695667</v>
      </c>
      <c r="J63" s="108"/>
    </row>
    <row r="64" spans="1:185" ht="60" x14ac:dyDescent="0.25">
      <c r="A64" s="123" t="s">
        <v>85</v>
      </c>
      <c r="B64" s="58">
        <f>'Аян '!B30</f>
        <v>405</v>
      </c>
      <c r="C64" s="58">
        <f>'Аян '!C30</f>
        <v>203</v>
      </c>
      <c r="D64" s="58">
        <f>'Аян '!D30</f>
        <v>0</v>
      </c>
      <c r="E64" s="196">
        <f>'Аян '!E30</f>
        <v>0</v>
      </c>
      <c r="F64" s="64">
        <f>'Аян '!F30</f>
        <v>1830.78</v>
      </c>
      <c r="G64" s="64">
        <f>'Аян '!G30</f>
        <v>915</v>
      </c>
      <c r="H64" s="64">
        <f>'Аян '!H30</f>
        <v>0</v>
      </c>
      <c r="I64" s="64">
        <f>'Аян '!I30</f>
        <v>0</v>
      </c>
      <c r="J64" s="108"/>
    </row>
    <row r="65" spans="1:185" ht="45" x14ac:dyDescent="0.25">
      <c r="A65" s="123" t="s">
        <v>119</v>
      </c>
      <c r="B65" s="58">
        <f>'Аян '!B31</f>
        <v>210</v>
      </c>
      <c r="C65" s="58">
        <f>'Аян '!C31</f>
        <v>105</v>
      </c>
      <c r="D65" s="58">
        <f>'Аян '!D31</f>
        <v>0</v>
      </c>
      <c r="E65" s="196">
        <f>'Аян '!E31</f>
        <v>0</v>
      </c>
      <c r="F65" s="64">
        <f>'Аян '!F31</f>
        <v>390.6</v>
      </c>
      <c r="G65" s="64">
        <f>'Аян '!G31</f>
        <v>195</v>
      </c>
      <c r="H65" s="64">
        <f>'Аян '!H31</f>
        <v>-12.232889999999999</v>
      </c>
      <c r="I65" s="64">
        <f>'Аян '!I31</f>
        <v>-6.2732769230769234</v>
      </c>
      <c r="J65" s="108"/>
    </row>
    <row r="66" spans="1:185" ht="30" x14ac:dyDescent="0.25">
      <c r="A66" s="123" t="s">
        <v>86</v>
      </c>
      <c r="B66" s="58">
        <f>'Аян '!B32</f>
        <v>125</v>
      </c>
      <c r="C66" s="58">
        <f>'Аян '!C32</f>
        <v>63</v>
      </c>
      <c r="D66" s="58">
        <f>'Аян '!D32</f>
        <v>75</v>
      </c>
      <c r="E66" s="196">
        <f>'Аян '!E32</f>
        <v>119.04761904761905</v>
      </c>
      <c r="F66" s="64">
        <f>'Аян '!F32</f>
        <v>681.625</v>
      </c>
      <c r="G66" s="64">
        <f>'Аян '!G32</f>
        <v>341</v>
      </c>
      <c r="H66" s="64">
        <f>'Аян '!H32</f>
        <v>416.67453999999998</v>
      </c>
      <c r="I66" s="64">
        <f>'Аян '!I32</f>
        <v>122.19194721407625</v>
      </c>
      <c r="J66" s="108"/>
    </row>
    <row r="67" spans="1:185" ht="30" x14ac:dyDescent="0.25">
      <c r="A67" s="308" t="s">
        <v>87</v>
      </c>
      <c r="B67" s="603">
        <f>'Аян '!B33</f>
        <v>125</v>
      </c>
      <c r="C67" s="603">
        <f>'Аян '!C33</f>
        <v>63</v>
      </c>
      <c r="D67" s="603">
        <f>'Аян '!D33</f>
        <v>414</v>
      </c>
      <c r="E67" s="604">
        <f>'Аян '!E33</f>
        <v>657.14285714285711</v>
      </c>
      <c r="F67" s="596">
        <f>'Аян '!F33</f>
        <v>126.215</v>
      </c>
      <c r="G67" s="596">
        <f>'Аян '!G33</f>
        <v>63</v>
      </c>
      <c r="H67" s="596">
        <f>'Аян '!H33</f>
        <v>418.02408000000003</v>
      </c>
      <c r="I67" s="596">
        <f>'Аян '!I33</f>
        <v>663.5302857142857</v>
      </c>
      <c r="J67" s="108"/>
    </row>
    <row r="68" spans="1:185" ht="30.75" thickBot="1" x14ac:dyDescent="0.3">
      <c r="A68" s="711" t="s">
        <v>133</v>
      </c>
      <c r="B68" s="603">
        <f>'Аян '!B34</f>
        <v>2110</v>
      </c>
      <c r="C68" s="603">
        <f>'Аян '!C34</f>
        <v>1055</v>
      </c>
      <c r="D68" s="603">
        <f>'Аян '!D34</f>
        <v>341</v>
      </c>
      <c r="E68" s="604">
        <f>'Аян '!E34</f>
        <v>32.322274881516591</v>
      </c>
      <c r="F68" s="596">
        <f>'Аян '!F34</f>
        <v>2160.6822000000002</v>
      </c>
      <c r="G68" s="596">
        <f>'Аян '!G34</f>
        <v>1080</v>
      </c>
      <c r="H68" s="596">
        <f>'Аян '!H34</f>
        <v>347.16485999999998</v>
      </c>
      <c r="I68" s="596">
        <f>'Аян '!I34</f>
        <v>32.144894444444446</v>
      </c>
      <c r="J68" s="108"/>
    </row>
    <row r="69" spans="1:185" ht="15.75" thickBot="1" x14ac:dyDescent="0.3">
      <c r="A69" s="598" t="s">
        <v>4</v>
      </c>
      <c r="B69" s="605">
        <f>'Аян '!B35</f>
        <v>0</v>
      </c>
      <c r="C69" s="605">
        <f>'Аян '!C35</f>
        <v>0</v>
      </c>
      <c r="D69" s="605">
        <f>'Аян '!D35</f>
        <v>0</v>
      </c>
      <c r="E69" s="606">
        <f>'Аян '!E35</f>
        <v>0</v>
      </c>
      <c r="F69" s="601">
        <f>'Аян '!F35</f>
        <v>7190.5061766481476</v>
      </c>
      <c r="G69" s="601">
        <f>'Аян '!G35</f>
        <v>3595</v>
      </c>
      <c r="H69" s="601">
        <f>'Аян '!H35</f>
        <v>2529.77502</v>
      </c>
      <c r="I69" s="601">
        <f>'Аян '!I35</f>
        <v>70.369263421418637</v>
      </c>
      <c r="J69" s="108"/>
    </row>
    <row r="70" spans="1:185" ht="15" customHeight="1" x14ac:dyDescent="0.25">
      <c r="A70" s="101" t="s">
        <v>20</v>
      </c>
      <c r="B70" s="102"/>
      <c r="C70" s="102"/>
      <c r="D70" s="102"/>
      <c r="E70" s="195"/>
      <c r="F70" s="103"/>
      <c r="G70" s="103"/>
      <c r="H70" s="103"/>
      <c r="I70" s="103"/>
      <c r="J70" s="108"/>
    </row>
    <row r="71" spans="1:185" ht="30" x14ac:dyDescent="0.25">
      <c r="A71" s="592" t="s">
        <v>130</v>
      </c>
      <c r="B71" s="589">
        <f>'1 уровень'!C286</f>
        <v>3761</v>
      </c>
      <c r="C71" s="589">
        <f>'1 уровень'!D286</f>
        <v>1881</v>
      </c>
      <c r="D71" s="589">
        <f>'1 уровень'!E286</f>
        <v>1747</v>
      </c>
      <c r="E71" s="590">
        <f>'1 уровень'!F286</f>
        <v>92.876129718234978</v>
      </c>
      <c r="F71" s="593">
        <f>'1 уровень'!G286</f>
        <v>8202.3729666666641</v>
      </c>
      <c r="G71" s="593">
        <f>'1 уровень'!H286</f>
        <v>4101</v>
      </c>
      <c r="H71" s="593">
        <f>'1 уровень'!I286</f>
        <v>3784.2139099999999</v>
      </c>
      <c r="I71" s="593">
        <f>'1 уровень'!J286</f>
        <v>92.275394050231654</v>
      </c>
      <c r="J71" s="108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</row>
    <row r="72" spans="1:185" ht="30" x14ac:dyDescent="0.25">
      <c r="A72" s="123" t="s">
        <v>83</v>
      </c>
      <c r="B72" s="51">
        <f>'1 уровень'!C287</f>
        <v>2709</v>
      </c>
      <c r="C72" s="51">
        <f>'1 уровень'!D287</f>
        <v>1355</v>
      </c>
      <c r="D72" s="51">
        <f>'1 уровень'!E287</f>
        <v>1047</v>
      </c>
      <c r="E72" s="192">
        <f>'1 уровень'!F287</f>
        <v>77.269372693726936</v>
      </c>
      <c r="F72" s="64">
        <f>'1 уровень'!G287</f>
        <v>5539.4856066666653</v>
      </c>
      <c r="G72" s="64">
        <f>'1 уровень'!H287</f>
        <v>2770</v>
      </c>
      <c r="H72" s="64">
        <f>'1 уровень'!I287</f>
        <v>1764.2840200000003</v>
      </c>
      <c r="I72" s="64">
        <f>'1 уровень'!J287</f>
        <v>63.692563898916973</v>
      </c>
      <c r="J72" s="108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</row>
    <row r="73" spans="1:185" ht="30" x14ac:dyDescent="0.25">
      <c r="A73" s="123" t="s">
        <v>84</v>
      </c>
      <c r="B73" s="51">
        <f>'1 уровень'!C288</f>
        <v>826</v>
      </c>
      <c r="C73" s="51">
        <f>'1 уровень'!D288</f>
        <v>413</v>
      </c>
      <c r="D73" s="51">
        <f>'1 уровень'!E288</f>
        <v>486</v>
      </c>
      <c r="E73" s="192">
        <f>'1 уровень'!F288</f>
        <v>117.67554479418887</v>
      </c>
      <c r="F73" s="64">
        <f>'1 уровень'!G288</f>
        <v>1484.4872</v>
      </c>
      <c r="G73" s="64">
        <f>'1 уровень'!H288</f>
        <v>742</v>
      </c>
      <c r="H73" s="64">
        <f>'1 уровень'!I288</f>
        <v>904.09965</v>
      </c>
      <c r="I73" s="64">
        <f>'1 уровень'!J288</f>
        <v>121.8463140161725</v>
      </c>
      <c r="J73" s="108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</row>
    <row r="74" spans="1:185" ht="45" x14ac:dyDescent="0.25">
      <c r="A74" s="123" t="s">
        <v>107</v>
      </c>
      <c r="B74" s="51">
        <f>'1 уровень'!C289</f>
        <v>166</v>
      </c>
      <c r="C74" s="51">
        <f>'1 уровень'!D289</f>
        <v>83</v>
      </c>
      <c r="D74" s="51">
        <f>'1 уровень'!E289</f>
        <v>147</v>
      </c>
      <c r="E74" s="192">
        <f>'1 уровень'!F289</f>
        <v>177.10843373493975</v>
      </c>
      <c r="F74" s="64">
        <f>'1 уровень'!G289</f>
        <v>865.5505599999999</v>
      </c>
      <c r="G74" s="64">
        <f>'1 уровень'!H289</f>
        <v>433</v>
      </c>
      <c r="H74" s="64">
        <f>'1 уровень'!I289</f>
        <v>766.48151999999993</v>
      </c>
      <c r="I74" s="64">
        <f>'1 уровень'!J289</f>
        <v>177.01651732101615</v>
      </c>
      <c r="J74" s="108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</row>
    <row r="75" spans="1:185" s="47" customFormat="1" ht="30" x14ac:dyDescent="0.25">
      <c r="A75" s="123" t="s">
        <v>108</v>
      </c>
      <c r="B75" s="71">
        <f>'1 уровень'!C290</f>
        <v>60</v>
      </c>
      <c r="C75" s="71">
        <f>'1 уровень'!D290</f>
        <v>30</v>
      </c>
      <c r="D75" s="71">
        <f>'1 уровень'!E290</f>
        <v>67</v>
      </c>
      <c r="E75" s="198">
        <f>'1 уровень'!F290</f>
        <v>223.33333333333334</v>
      </c>
      <c r="F75" s="757">
        <f>'1 уровень'!G290</f>
        <v>312.84959999999995</v>
      </c>
      <c r="G75" s="757">
        <f>'1 уровень'!H290</f>
        <v>156</v>
      </c>
      <c r="H75" s="757">
        <f>'1 уровень'!I290</f>
        <v>349.34871999999996</v>
      </c>
      <c r="I75" s="757">
        <f>'1 уровень'!J290</f>
        <v>223.94148717948715</v>
      </c>
      <c r="J75" s="108"/>
    </row>
    <row r="76" spans="1:185" ht="30" x14ac:dyDescent="0.25">
      <c r="A76" s="592" t="s">
        <v>122</v>
      </c>
      <c r="B76" s="589">
        <f>'1 уровень'!C291</f>
        <v>7800</v>
      </c>
      <c r="C76" s="589">
        <f>'1 уровень'!D291</f>
        <v>3900</v>
      </c>
      <c r="D76" s="589">
        <f>'1 уровень'!E291</f>
        <v>636</v>
      </c>
      <c r="E76" s="590">
        <f>'1 уровень'!F291</f>
        <v>16.307692307692307</v>
      </c>
      <c r="F76" s="593">
        <f>'1 уровень'!G291</f>
        <v>13195.505999999998</v>
      </c>
      <c r="G76" s="593">
        <f>'1 уровень'!H291</f>
        <v>6599</v>
      </c>
      <c r="H76" s="593">
        <f>'1 уровень'!I291</f>
        <v>837.00564999999995</v>
      </c>
      <c r="I76" s="593">
        <f>'1 уровень'!J291</f>
        <v>12.683825579633275</v>
      </c>
      <c r="J76" s="108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</row>
    <row r="77" spans="1:185" ht="30" x14ac:dyDescent="0.25">
      <c r="A77" s="123" t="s">
        <v>118</v>
      </c>
      <c r="B77" s="51">
        <f>'1 уровень'!C292</f>
        <v>720</v>
      </c>
      <c r="C77" s="51">
        <f>'1 уровень'!D292</f>
        <v>360</v>
      </c>
      <c r="D77" s="51">
        <f>'1 уровень'!E292</f>
        <v>256</v>
      </c>
      <c r="E77" s="192">
        <f>'1 уровень'!F292</f>
        <v>71.111111111111114</v>
      </c>
      <c r="F77" s="64">
        <f>'1 уровень'!G292</f>
        <v>1057.104</v>
      </c>
      <c r="G77" s="64">
        <f>'1 уровень'!H292</f>
        <v>529</v>
      </c>
      <c r="H77" s="64">
        <f>'1 уровень'!I292</f>
        <v>381.21065999999996</v>
      </c>
      <c r="I77" s="64">
        <f>'1 уровень'!J292</f>
        <v>72.062506616257082</v>
      </c>
      <c r="J77" s="108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</row>
    <row r="78" spans="1:185" ht="60" x14ac:dyDescent="0.25">
      <c r="A78" s="123" t="s">
        <v>85</v>
      </c>
      <c r="B78" s="51">
        <f>'1 уровень'!C293</f>
        <v>4450</v>
      </c>
      <c r="C78" s="51">
        <f>'1 уровень'!D293</f>
        <v>2225</v>
      </c>
      <c r="D78" s="51">
        <f>'1 уровень'!E293</f>
        <v>128</v>
      </c>
      <c r="E78" s="192">
        <f>'1 уровень'!F293</f>
        <v>5.7528089887640448</v>
      </c>
      <c r="F78" s="64">
        <f>'1 уровень'!G293</f>
        <v>8811.1299999999992</v>
      </c>
      <c r="G78" s="64">
        <f>'1 уровень'!H293</f>
        <v>4406</v>
      </c>
      <c r="H78" s="64">
        <f>'1 уровень'!I293</f>
        <v>190.76339000000002</v>
      </c>
      <c r="I78" s="64">
        <f>'1 уровень'!J293</f>
        <v>4.3296275533363602</v>
      </c>
      <c r="J78" s="108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</row>
    <row r="79" spans="1:185" ht="45" x14ac:dyDescent="0.25">
      <c r="A79" s="123" t="s">
        <v>119</v>
      </c>
      <c r="B79" s="51">
        <f>'1 уровень'!C294</f>
        <v>1550</v>
      </c>
      <c r="C79" s="51">
        <f>'1 уровень'!D294</f>
        <v>775</v>
      </c>
      <c r="D79" s="51">
        <f>'1 уровень'!E294</f>
        <v>176</v>
      </c>
      <c r="E79" s="192">
        <f>'1 уровень'!F294</f>
        <v>22.70967741935484</v>
      </c>
      <c r="F79" s="64">
        <f>'1 уровень'!G294</f>
        <v>1303.55</v>
      </c>
      <c r="G79" s="64">
        <f>'1 уровень'!H294</f>
        <v>652</v>
      </c>
      <c r="H79" s="64">
        <f>'1 уровень'!I294</f>
        <v>112.24442000000001</v>
      </c>
      <c r="I79" s="64">
        <f>'1 уровень'!J294</f>
        <v>17.215401840490799</v>
      </c>
      <c r="J79" s="108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</row>
    <row r="80" spans="1:185" ht="30" x14ac:dyDescent="0.25">
      <c r="A80" s="123" t="s">
        <v>86</v>
      </c>
      <c r="B80" s="51">
        <f>'1 уровень'!C295</f>
        <v>480</v>
      </c>
      <c r="C80" s="51">
        <f>'1 уровень'!D295</f>
        <v>240</v>
      </c>
      <c r="D80" s="51">
        <f>'1 уровень'!E295</f>
        <v>39</v>
      </c>
      <c r="E80" s="192">
        <f>'1 уровень'!F295</f>
        <v>16.25</v>
      </c>
      <c r="F80" s="64">
        <f>'1 уровень'!G295</f>
        <v>1643.376</v>
      </c>
      <c r="G80" s="64">
        <f>'1 уровень'!H295</f>
        <v>822</v>
      </c>
      <c r="H80" s="64">
        <f>'1 уровень'!I295</f>
        <v>129.33250999999998</v>
      </c>
      <c r="I80" s="64">
        <f>'1 уровень'!J295</f>
        <v>15.733881995133819</v>
      </c>
      <c r="J80" s="108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</row>
    <row r="81" spans="1:185" ht="30" x14ac:dyDescent="0.25">
      <c r="A81" s="308" t="s">
        <v>87</v>
      </c>
      <c r="B81" s="594">
        <f>'1 уровень'!C296</f>
        <v>600</v>
      </c>
      <c r="C81" s="594">
        <f>'1 уровень'!D296</f>
        <v>300</v>
      </c>
      <c r="D81" s="594">
        <f>'1 уровень'!E296</f>
        <v>37</v>
      </c>
      <c r="E81" s="595">
        <f>'1 уровень'!F296</f>
        <v>12.333333333333334</v>
      </c>
      <c r="F81" s="596">
        <f>'1 уровень'!G296</f>
        <v>380.346</v>
      </c>
      <c r="G81" s="596">
        <f>'1 уровень'!H296</f>
        <v>190</v>
      </c>
      <c r="H81" s="596">
        <f>'1 уровень'!I296</f>
        <v>23.45467</v>
      </c>
      <c r="I81" s="596">
        <f>'1 уровень'!J296</f>
        <v>12.344563157894736</v>
      </c>
      <c r="J81" s="108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</row>
    <row r="82" spans="1:185" ht="30.75" thickBot="1" x14ac:dyDescent="0.3">
      <c r="A82" s="308" t="s">
        <v>133</v>
      </c>
      <c r="B82" s="594">
        <f>'1 уровень'!C297</f>
        <v>9790</v>
      </c>
      <c r="C82" s="594">
        <f>'1 уровень'!D297</f>
        <v>4895</v>
      </c>
      <c r="D82" s="594">
        <f>'1 уровень'!E297</f>
        <v>5483</v>
      </c>
      <c r="E82" s="595">
        <f>'1 уровень'!F297</f>
        <v>112.01225740551584</v>
      </c>
      <c r="F82" s="596">
        <f>'1 уровень'!G297</f>
        <v>6293.7952000000005</v>
      </c>
      <c r="G82" s="596">
        <f>'1 уровень'!H297</f>
        <v>3147</v>
      </c>
      <c r="H82" s="596">
        <f>'1 уровень'!I297</f>
        <v>3491.5451999999996</v>
      </c>
      <c r="I82" s="596">
        <f>'1 уровень'!J297</f>
        <v>110.94836987607243</v>
      </c>
      <c r="J82" s="108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</row>
    <row r="83" spans="1:185" ht="15.75" thickBot="1" x14ac:dyDescent="0.3">
      <c r="A83" s="607" t="s">
        <v>116</v>
      </c>
      <c r="B83" s="599">
        <f>'1 уровень'!C298</f>
        <v>0</v>
      </c>
      <c r="C83" s="599">
        <f>'1 уровень'!D298</f>
        <v>0</v>
      </c>
      <c r="D83" s="599">
        <f>'1 уровень'!E298</f>
        <v>0</v>
      </c>
      <c r="E83" s="600">
        <f>'1 уровень'!F298</f>
        <v>0</v>
      </c>
      <c r="F83" s="601">
        <f>'1 уровень'!G298</f>
        <v>27691.674166666664</v>
      </c>
      <c r="G83" s="601">
        <f>'1 уровень'!H298</f>
        <v>13847</v>
      </c>
      <c r="H83" s="601">
        <f>'1 уровень'!I298</f>
        <v>8112.7647599999991</v>
      </c>
      <c r="I83" s="601">
        <f>'1 уровень'!J298</f>
        <v>58.588609518307209</v>
      </c>
      <c r="J83" s="108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</row>
    <row r="84" spans="1:185" s="47" customFormat="1" ht="15" customHeight="1" x14ac:dyDescent="0.2">
      <c r="A84" s="235" t="s">
        <v>21</v>
      </c>
      <c r="B84" s="263"/>
      <c r="C84" s="263"/>
      <c r="D84" s="745"/>
      <c r="E84" s="264"/>
      <c r="F84" s="207"/>
      <c r="G84" s="207"/>
      <c r="H84" s="749"/>
      <c r="I84" s="207"/>
      <c r="J84" s="108"/>
    </row>
    <row r="85" spans="1:185" ht="30" x14ac:dyDescent="0.25">
      <c r="A85" s="592" t="s">
        <v>130</v>
      </c>
      <c r="B85" s="589">
        <f>'2 уровень'!C184</f>
        <v>5462</v>
      </c>
      <c r="C85" s="589">
        <f>'2 уровень'!D184</f>
        <v>2732</v>
      </c>
      <c r="D85" s="589">
        <f>'2 уровень'!E184</f>
        <v>2976</v>
      </c>
      <c r="E85" s="590">
        <f>'2 уровень'!F184</f>
        <v>108.93118594436311</v>
      </c>
      <c r="F85" s="593">
        <f>'2 уровень'!G184</f>
        <v>13872.77948977778</v>
      </c>
      <c r="G85" s="593">
        <f>'2 уровень'!H184</f>
        <v>6936</v>
      </c>
      <c r="H85" s="593">
        <f>'2 уровень'!I184</f>
        <v>7328.3072600000005</v>
      </c>
      <c r="I85" s="593">
        <f>'2 уровень'!J184</f>
        <v>105.6561023644752</v>
      </c>
      <c r="J85" s="108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</row>
    <row r="86" spans="1:185" ht="30" x14ac:dyDescent="0.25">
      <c r="A86" s="123" t="s">
        <v>83</v>
      </c>
      <c r="B86" s="266">
        <f>'2 уровень'!C185</f>
        <v>4022</v>
      </c>
      <c r="C86" s="266">
        <f>'2 уровень'!D185</f>
        <v>2011</v>
      </c>
      <c r="D86" s="51">
        <f>'2 уровень'!E185</f>
        <v>2190</v>
      </c>
      <c r="E86" s="267">
        <f>'2 уровень'!F185</f>
        <v>108.90104425658875</v>
      </c>
      <c r="F86" s="205">
        <f>'2 уровень'!G185</f>
        <v>9869.240801777778</v>
      </c>
      <c r="G86" s="205">
        <f>'2 уровень'!H185</f>
        <v>4934</v>
      </c>
      <c r="H86" s="64">
        <f>'2 уровень'!I185</f>
        <v>5246.9108100000003</v>
      </c>
      <c r="I86" s="205">
        <f>'2 уровень'!J185</f>
        <v>106.34192967166601</v>
      </c>
      <c r="J86" s="108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</row>
    <row r="87" spans="1:185" ht="30" x14ac:dyDescent="0.25">
      <c r="A87" s="123" t="s">
        <v>84</v>
      </c>
      <c r="B87" s="266">
        <f>'2 уровень'!C186</f>
        <v>1221</v>
      </c>
      <c r="C87" s="266">
        <f>'2 уровень'!D186</f>
        <v>611</v>
      </c>
      <c r="D87" s="51">
        <f>'2 уровень'!E186</f>
        <v>710</v>
      </c>
      <c r="E87" s="267">
        <f>'2 уровень'!F186</f>
        <v>116.20294599018004</v>
      </c>
      <c r="F87" s="205">
        <f>'2 уровень'!G186</f>
        <v>2633.2574399999999</v>
      </c>
      <c r="G87" s="205">
        <f>'2 уровень'!H186</f>
        <v>1317</v>
      </c>
      <c r="H87" s="64">
        <f>'2 уровень'!I186</f>
        <v>1605.8652099999999</v>
      </c>
      <c r="I87" s="205">
        <f>'2 уровень'!J186</f>
        <v>121.93357706909642</v>
      </c>
      <c r="J87" s="108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</row>
    <row r="88" spans="1:185" ht="45" x14ac:dyDescent="0.25">
      <c r="A88" s="123" t="s">
        <v>107</v>
      </c>
      <c r="B88" s="266">
        <f>'2 уровень'!C187</f>
        <v>45</v>
      </c>
      <c r="C88" s="266">
        <f>'2 уровень'!D187</f>
        <v>23</v>
      </c>
      <c r="D88" s="51">
        <f>'2 уровень'!E187</f>
        <v>44</v>
      </c>
      <c r="E88" s="267">
        <f>'2 уровень'!F187</f>
        <v>191.30434782608697</v>
      </c>
      <c r="F88" s="205">
        <f>'2 уровень'!G187</f>
        <v>281.56464</v>
      </c>
      <c r="G88" s="205">
        <f>'2 уровень'!H187</f>
        <v>141</v>
      </c>
      <c r="H88" s="64">
        <f>'2 уровень'!I187</f>
        <v>275.30756000000002</v>
      </c>
      <c r="I88" s="205">
        <f>'2 уровень'!J187</f>
        <v>195.25358865248228</v>
      </c>
      <c r="J88" s="108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</row>
    <row r="89" spans="1:185" ht="30" x14ac:dyDescent="0.25">
      <c r="A89" s="123" t="s">
        <v>108</v>
      </c>
      <c r="B89" s="266">
        <f>'2 уровень'!C188</f>
        <v>174</v>
      </c>
      <c r="C89" s="266">
        <f>'2 уровень'!D188</f>
        <v>87</v>
      </c>
      <c r="D89" s="51">
        <f>'2 уровень'!E188</f>
        <v>32</v>
      </c>
      <c r="E89" s="267">
        <f>'2 уровень'!F188</f>
        <v>36.781609195402297</v>
      </c>
      <c r="F89" s="205">
        <f>'2 уровень'!G188</f>
        <v>1088.716608</v>
      </c>
      <c r="G89" s="205">
        <f>'2 уровень'!H188</f>
        <v>544</v>
      </c>
      <c r="H89" s="64">
        <f>'2 уровень'!I188</f>
        <v>200.22368</v>
      </c>
      <c r="I89" s="205">
        <f>'2 уровень'!J188</f>
        <v>36.805823529411761</v>
      </c>
      <c r="J89" s="108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</row>
    <row r="90" spans="1:185" ht="30" x14ac:dyDescent="0.25">
      <c r="A90" s="592" t="s">
        <v>122</v>
      </c>
      <c r="B90" s="589">
        <f>'2 уровень'!C189</f>
        <v>7499</v>
      </c>
      <c r="C90" s="589">
        <f>'2 уровень'!D189</f>
        <v>3750</v>
      </c>
      <c r="D90" s="589">
        <f>'2 уровень'!E189</f>
        <v>2391</v>
      </c>
      <c r="E90" s="590">
        <f>'2 уровень'!F189</f>
        <v>158.87671232876713</v>
      </c>
      <c r="F90" s="593">
        <f>'2 уровень'!G189</f>
        <v>15211.70695</v>
      </c>
      <c r="G90" s="593">
        <f>'2 уровень'!H189</f>
        <v>7605</v>
      </c>
      <c r="H90" s="593">
        <f>'2 уровень'!I189</f>
        <v>5460.87032</v>
      </c>
      <c r="I90" s="593">
        <f>'2 уровень'!J189</f>
        <v>71.80631584483892</v>
      </c>
      <c r="J90" s="108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</row>
    <row r="91" spans="1:185" ht="30" x14ac:dyDescent="0.25">
      <c r="A91" s="123" t="s">
        <v>118</v>
      </c>
      <c r="B91" s="266">
        <f>'2 уровень'!C190</f>
        <v>1000</v>
      </c>
      <c r="C91" s="266">
        <f>'2 уровень'!D190</f>
        <v>500</v>
      </c>
      <c r="D91" s="51">
        <f>'2 уровень'!E190</f>
        <v>524</v>
      </c>
      <c r="E91" s="267">
        <f>'2 уровень'!F190</f>
        <v>203</v>
      </c>
      <c r="F91" s="205">
        <f>'2 уровень'!G190</f>
        <v>1753.87</v>
      </c>
      <c r="G91" s="205">
        <f>'2 уровень'!H190</f>
        <v>877</v>
      </c>
      <c r="H91" s="64">
        <f>'2 уровень'!I190</f>
        <v>933.51257999999996</v>
      </c>
      <c r="I91" s="205">
        <f>'2 уровень'!J190</f>
        <v>106.44385176738882</v>
      </c>
      <c r="J91" s="108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</row>
    <row r="92" spans="1:185" ht="60" x14ac:dyDescent="0.25">
      <c r="A92" s="123" t="s">
        <v>85</v>
      </c>
      <c r="B92" s="266">
        <f>'2 уровень'!C191</f>
        <v>5350</v>
      </c>
      <c r="C92" s="266">
        <f>'2 уровень'!D191</f>
        <v>2675</v>
      </c>
      <c r="D92" s="51">
        <f>'2 уровень'!E191</f>
        <v>1271</v>
      </c>
      <c r="E92" s="267">
        <f>'2 уровень'!F191</f>
        <v>47.514018691588781</v>
      </c>
      <c r="F92" s="205">
        <f>'2 уровень'!G191</f>
        <v>11096.642</v>
      </c>
      <c r="G92" s="205">
        <f>'2 уровень'!H191</f>
        <v>5548</v>
      </c>
      <c r="H92" s="64">
        <f>'2 уровень'!I191</f>
        <v>3707.6955499999999</v>
      </c>
      <c r="I92" s="205">
        <f>'2 уровень'!J191</f>
        <v>66.829407894736832</v>
      </c>
      <c r="J92" s="108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</row>
    <row r="93" spans="1:185" ht="45" x14ac:dyDescent="0.25">
      <c r="A93" s="123" t="s">
        <v>119</v>
      </c>
      <c r="B93" s="266">
        <f>'2 уровень'!C192</f>
        <v>634</v>
      </c>
      <c r="C93" s="266">
        <f>'2 уровень'!D192</f>
        <v>317</v>
      </c>
      <c r="D93" s="51">
        <f>'2 уровень'!E192</f>
        <v>471</v>
      </c>
      <c r="E93" s="267">
        <f>'2 уровень'!F192</f>
        <v>148.58044164037855</v>
      </c>
      <c r="F93" s="205">
        <f>'2 уровень'!G192</f>
        <v>640.97400000000005</v>
      </c>
      <c r="G93" s="205">
        <f>'2 уровень'!H192</f>
        <v>320</v>
      </c>
      <c r="H93" s="64">
        <f>'2 уровень'!I192</f>
        <v>478.0749800000001</v>
      </c>
      <c r="I93" s="205">
        <f>'2 уровень'!J192</f>
        <v>149.39843125000004</v>
      </c>
      <c r="J93" s="108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</row>
    <row r="94" spans="1:185" ht="30" x14ac:dyDescent="0.25">
      <c r="A94" s="123" t="s">
        <v>86</v>
      </c>
      <c r="B94" s="266">
        <f>'2 уровень'!C193</f>
        <v>410</v>
      </c>
      <c r="C94" s="266">
        <f>'2 уровень'!D193</f>
        <v>205</v>
      </c>
      <c r="D94" s="51">
        <f>'2 уровень'!E193</f>
        <v>78</v>
      </c>
      <c r="E94" s="267">
        <f>'2 уровень'!F193</f>
        <v>38.048780487804876</v>
      </c>
      <c r="F94" s="205">
        <f>'2 уровень'!G193</f>
        <v>1640.3485000000001</v>
      </c>
      <c r="G94" s="205">
        <f>'2 уровень'!H193</f>
        <v>820</v>
      </c>
      <c r="H94" s="64">
        <f>'2 уровень'!I193</f>
        <v>305.83477999999997</v>
      </c>
      <c r="I94" s="205">
        <f>'2 уровень'!J193</f>
        <v>37.296924390243895</v>
      </c>
      <c r="J94" s="108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</row>
    <row r="95" spans="1:185" ht="30" x14ac:dyDescent="0.25">
      <c r="A95" s="308" t="s">
        <v>87</v>
      </c>
      <c r="B95" s="608">
        <f>'2 уровень'!C194</f>
        <v>105</v>
      </c>
      <c r="C95" s="608">
        <f>'2 уровень'!D194</f>
        <v>53</v>
      </c>
      <c r="D95" s="594">
        <f>'2 уровень'!E194</f>
        <v>47</v>
      </c>
      <c r="E95" s="609">
        <f>'2 уровень'!F194</f>
        <v>88.679245283018872</v>
      </c>
      <c r="F95" s="597">
        <f>'2 уровень'!G194</f>
        <v>79.872450000000015</v>
      </c>
      <c r="G95" s="597">
        <f>'2 уровень'!H194</f>
        <v>40</v>
      </c>
      <c r="H95" s="596">
        <f>'2 уровень'!I194</f>
        <v>35.752429999999997</v>
      </c>
      <c r="I95" s="597">
        <f>'2 уровень'!J194</f>
        <v>89.381074999999981</v>
      </c>
      <c r="J95" s="108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</row>
    <row r="96" spans="1:185" ht="30" x14ac:dyDescent="0.25">
      <c r="A96" s="711" t="s">
        <v>133</v>
      </c>
      <c r="B96" s="608">
        <f>'2 уровень'!C195</f>
        <v>16183</v>
      </c>
      <c r="C96" s="608">
        <f>'2 уровень'!D195</f>
        <v>8092</v>
      </c>
      <c r="D96" s="594">
        <f>'2 уровень'!E195</f>
        <v>3470</v>
      </c>
      <c r="E96" s="609">
        <f>'2 уровень'!F195</f>
        <v>44.03159742539497</v>
      </c>
      <c r="F96" s="597">
        <f>'2 уровень'!G195</f>
        <v>12484.537179999999</v>
      </c>
      <c r="G96" s="597">
        <f>'2 уровень'!H195</f>
        <v>6243</v>
      </c>
      <c r="H96" s="596">
        <f>'2 уровень'!I195</f>
        <v>2570.5546399999998</v>
      </c>
      <c r="I96" s="597">
        <f>'2 уровень'!J195</f>
        <v>41.17499022905654</v>
      </c>
      <c r="J96" s="108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</row>
    <row r="97" spans="1:185" ht="30" x14ac:dyDescent="0.25">
      <c r="A97" s="729" t="s">
        <v>134</v>
      </c>
      <c r="B97" s="608">
        <f>'2 уровень'!C196</f>
        <v>830</v>
      </c>
      <c r="C97" s="608">
        <f>'2 уровень'!D196</f>
        <v>415</v>
      </c>
      <c r="D97" s="594">
        <f>'2 уровень'!E196</f>
        <v>232</v>
      </c>
      <c r="E97" s="609">
        <f>'2 уровень'!F196</f>
        <v>55.903614457831331</v>
      </c>
      <c r="F97" s="597">
        <f>'2 уровень'!G196</f>
        <v>0</v>
      </c>
      <c r="G97" s="597">
        <f>'2 уровень'!H196</f>
        <v>0</v>
      </c>
      <c r="H97" s="596">
        <f>'2 уровень'!I196</f>
        <v>178.97872000000001</v>
      </c>
      <c r="I97" s="597">
        <f>'2 уровень'!J196</f>
        <v>0</v>
      </c>
      <c r="J97" s="108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</row>
    <row r="98" spans="1:185" ht="30.75" thickBot="1" x14ac:dyDescent="0.3">
      <c r="A98" s="711" t="s">
        <v>135</v>
      </c>
      <c r="B98" s="608">
        <f>'2 уровень'!C197</f>
        <v>300</v>
      </c>
      <c r="C98" s="608">
        <f>'2 уровень'!D197</f>
        <v>120</v>
      </c>
      <c r="D98" s="594">
        <f>'2 уровень'!E197</f>
        <v>21</v>
      </c>
      <c r="E98" s="609">
        <f>'2 уровень'!F197</f>
        <v>0</v>
      </c>
      <c r="F98" s="597">
        <f>'2 уровень'!G197</f>
        <v>0</v>
      </c>
      <c r="G98" s="597">
        <f>'2 уровень'!H197</f>
        <v>0</v>
      </c>
      <c r="H98" s="596">
        <f>'2 уровень'!I197</f>
        <v>16.200659999999999</v>
      </c>
      <c r="I98" s="597">
        <f>'2 уровень'!J197</f>
        <v>0</v>
      </c>
      <c r="J98" s="108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</row>
    <row r="99" spans="1:185" ht="15.75" thickBot="1" x14ac:dyDescent="0.3">
      <c r="A99" s="598" t="s">
        <v>4</v>
      </c>
      <c r="B99" s="610">
        <f>'2 уровень'!C198</f>
        <v>0</v>
      </c>
      <c r="C99" s="610">
        <f>'2 уровень'!D198</f>
        <v>0</v>
      </c>
      <c r="D99" s="599">
        <f>'2 уровень'!E198</f>
        <v>0</v>
      </c>
      <c r="E99" s="611">
        <f>'2 уровень'!F198</f>
        <v>0</v>
      </c>
      <c r="F99" s="602">
        <f>'2 уровень'!G198</f>
        <v>41569.023619777785</v>
      </c>
      <c r="G99" s="602">
        <f>'2 уровень'!H198</f>
        <v>20784</v>
      </c>
      <c r="H99" s="601">
        <f>'2 уровень'!I198</f>
        <v>15359.73222</v>
      </c>
      <c r="I99" s="602">
        <f>'2 уровень'!J198</f>
        <v>73.901713914549646</v>
      </c>
      <c r="J99" s="108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</row>
    <row r="100" spans="1:185" s="47" customFormat="1" ht="15" customHeight="1" x14ac:dyDescent="0.25">
      <c r="A100" s="235" t="s">
        <v>22</v>
      </c>
      <c r="B100" s="263"/>
      <c r="C100" s="263"/>
      <c r="D100" s="745"/>
      <c r="E100" s="264"/>
      <c r="F100" s="207"/>
      <c r="G100" s="207"/>
      <c r="H100" s="749"/>
      <c r="I100" s="207"/>
      <c r="J100" s="10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</row>
    <row r="101" spans="1:185" s="47" customFormat="1" ht="53.25" customHeight="1" x14ac:dyDescent="0.25">
      <c r="A101" s="592" t="s">
        <v>130</v>
      </c>
      <c r="B101" s="627">
        <f>'2 уровень'!C216</f>
        <v>3955</v>
      </c>
      <c r="C101" s="627">
        <f>'2 уровень'!D216</f>
        <v>1978</v>
      </c>
      <c r="D101" s="627">
        <f>'2 уровень'!E216</f>
        <v>1765</v>
      </c>
      <c r="E101" s="628">
        <f>'2 уровень'!F216</f>
        <v>89.231547017189087</v>
      </c>
      <c r="F101" s="629">
        <f>'2 уровень'!G216</f>
        <v>9534.1808515555549</v>
      </c>
      <c r="G101" s="629">
        <f>'2 уровень'!H216</f>
        <v>4767</v>
      </c>
      <c r="H101" s="629">
        <f>'2 уровень'!I216</f>
        <v>3447.2457400000003</v>
      </c>
      <c r="I101" s="629">
        <f>'2 уровень'!J216</f>
        <v>72.314783721418081</v>
      </c>
      <c r="J101" s="10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s="47" customFormat="1" ht="38.1" customHeight="1" x14ac:dyDescent="0.25">
      <c r="A102" s="123" t="s">
        <v>83</v>
      </c>
      <c r="B102" s="295">
        <f>'2 уровень'!C217</f>
        <v>3022</v>
      </c>
      <c r="C102" s="295">
        <f>'2 уровень'!D217</f>
        <v>1511</v>
      </c>
      <c r="D102" s="71">
        <f>'2 уровень'!E217</f>
        <v>1263</v>
      </c>
      <c r="E102" s="296">
        <f>'2 уровень'!F217</f>
        <v>83.587028457974853</v>
      </c>
      <c r="F102" s="297">
        <f>'2 уровень'!G217</f>
        <v>7415.4265795555557</v>
      </c>
      <c r="G102" s="297">
        <f>'2 уровень'!H217</f>
        <v>3708</v>
      </c>
      <c r="H102" s="750">
        <f>'2 уровень'!I217</f>
        <v>2348.3945200000003</v>
      </c>
      <c r="I102" s="297">
        <f>'2 уровень'!J217</f>
        <v>63.333185544768078</v>
      </c>
      <c r="J102" s="10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s="47" customFormat="1" ht="38.1" customHeight="1" x14ac:dyDescent="0.25">
      <c r="A103" s="123" t="s">
        <v>84</v>
      </c>
      <c r="B103" s="295">
        <f>'2 уровень'!C218</f>
        <v>907</v>
      </c>
      <c r="C103" s="295">
        <f>'2 уровень'!D218</f>
        <v>454</v>
      </c>
      <c r="D103" s="71">
        <f>'2 уровень'!E218</f>
        <v>497</v>
      </c>
      <c r="E103" s="296">
        <f>'2 уровень'!F218</f>
        <v>109.47136563876651</v>
      </c>
      <c r="F103" s="297">
        <f>'2 уровень'!G218</f>
        <v>1956.07248</v>
      </c>
      <c r="G103" s="297">
        <f>'2 уровень'!H218</f>
        <v>978</v>
      </c>
      <c r="H103" s="750">
        <f>'2 уровень'!I218</f>
        <v>1067.56627</v>
      </c>
      <c r="I103" s="297">
        <f>'2 уровень'!J218</f>
        <v>109.1581053169734</v>
      </c>
      <c r="J103" s="10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</row>
    <row r="104" spans="1:185" s="47" customFormat="1" ht="38.1" customHeight="1" x14ac:dyDescent="0.25">
      <c r="A104" s="123" t="s">
        <v>107</v>
      </c>
      <c r="B104" s="295">
        <f>'2 уровень'!C219</f>
        <v>26</v>
      </c>
      <c r="C104" s="295">
        <f>'2 уровень'!D219</f>
        <v>13</v>
      </c>
      <c r="D104" s="71">
        <f>'2 уровень'!E219</f>
        <v>5</v>
      </c>
      <c r="E104" s="296">
        <f>'2 уровень'!F219</f>
        <v>38.461538461538467</v>
      </c>
      <c r="F104" s="297">
        <f>'2 уровень'!G219</f>
        <v>162.68179200000003</v>
      </c>
      <c r="G104" s="297">
        <f>'2 уровень'!H219</f>
        <v>81</v>
      </c>
      <c r="H104" s="750">
        <f>'2 уровень'!I219</f>
        <v>31.284950000000002</v>
      </c>
      <c r="I104" s="297">
        <f>'2 уровень'!J219</f>
        <v>38.623395061728402</v>
      </c>
      <c r="J104" s="10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</row>
    <row r="105" spans="1:185" s="47" customFormat="1" ht="38.1" customHeight="1" x14ac:dyDescent="0.25">
      <c r="A105" s="123" t="s">
        <v>108</v>
      </c>
      <c r="B105" s="204">
        <f>'2 уровень'!C220</f>
        <v>0</v>
      </c>
      <c r="C105" s="204">
        <f>'2 уровень'!D220</f>
        <v>0</v>
      </c>
      <c r="D105" s="50">
        <f>'2 уровень'!E220</f>
        <v>0</v>
      </c>
      <c r="E105" s="265">
        <f>'2 уровень'!F220</f>
        <v>0</v>
      </c>
      <c r="F105" s="203">
        <f>'2 уровень'!G220</f>
        <v>0</v>
      </c>
      <c r="G105" s="203">
        <f>'2 уровень'!H220</f>
        <v>0</v>
      </c>
      <c r="H105" s="751">
        <f>'2 уровень'!I220</f>
        <v>0</v>
      </c>
      <c r="I105" s="203">
        <f>'2 уровень'!J220</f>
        <v>0</v>
      </c>
      <c r="J105" s="10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</row>
    <row r="106" spans="1:185" s="47" customFormat="1" ht="54" customHeight="1" x14ac:dyDescent="0.25">
      <c r="A106" s="592" t="s">
        <v>122</v>
      </c>
      <c r="B106" s="627">
        <f>'2 уровень'!C221</f>
        <v>4955</v>
      </c>
      <c r="C106" s="627">
        <f>'2 уровень'!D221</f>
        <v>2478</v>
      </c>
      <c r="D106" s="627">
        <f>'2 уровень'!E221</f>
        <v>617</v>
      </c>
      <c r="E106" s="628">
        <f>'2 уровень'!F221</f>
        <v>24.899112187247781</v>
      </c>
      <c r="F106" s="629">
        <f>'2 уровень'!G221</f>
        <v>9697.1268000000018</v>
      </c>
      <c r="G106" s="629">
        <f>'2 уровень'!H221</f>
        <v>4849</v>
      </c>
      <c r="H106" s="629">
        <f>'2 уровень'!I221</f>
        <v>495.10251000000005</v>
      </c>
      <c r="I106" s="629">
        <f>'2 уровень'!J221</f>
        <v>10.21040441328109</v>
      </c>
      <c r="J106" s="10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</row>
    <row r="107" spans="1:185" s="47" customFormat="1" ht="54" customHeight="1" x14ac:dyDescent="0.25">
      <c r="A107" s="123" t="s">
        <v>118</v>
      </c>
      <c r="B107" s="295">
        <f>'2 уровень'!C222</f>
        <v>100</v>
      </c>
      <c r="C107" s="295">
        <f>'2 уровень'!D222</f>
        <v>50</v>
      </c>
      <c r="D107" s="71">
        <f>'2 уровень'!E222</f>
        <v>24</v>
      </c>
      <c r="E107" s="296">
        <f>'2 уровень'!F222</f>
        <v>48</v>
      </c>
      <c r="F107" s="297">
        <f>'2 уровень'!G222</f>
        <v>175.387</v>
      </c>
      <c r="G107" s="297">
        <f>'2 уровень'!H222</f>
        <v>88</v>
      </c>
      <c r="H107" s="750">
        <f>'2 уровень'!I222</f>
        <v>42.280230000000003</v>
      </c>
      <c r="I107" s="297">
        <f>'2 уровень'!J222</f>
        <v>48.045715909090916</v>
      </c>
      <c r="J107" s="10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</row>
    <row r="108" spans="1:185" s="47" customFormat="1" ht="60" x14ac:dyDescent="0.25">
      <c r="A108" s="123" t="s">
        <v>85</v>
      </c>
      <c r="B108" s="295">
        <f>'2 уровень'!C223</f>
        <v>4350</v>
      </c>
      <c r="C108" s="295">
        <f>'2 уровень'!D223</f>
        <v>2175</v>
      </c>
      <c r="D108" s="71">
        <f>'2 уровень'!E223</f>
        <v>112</v>
      </c>
      <c r="E108" s="296">
        <f>'2 уровень'!F223</f>
        <v>5.1494252873563218</v>
      </c>
      <c r="F108" s="297">
        <f>'2 уровень'!G223</f>
        <v>8831.9325000000008</v>
      </c>
      <c r="G108" s="297">
        <f>'2 уровень'!H223</f>
        <v>4416</v>
      </c>
      <c r="H108" s="750">
        <f>'2 уровень'!I223</f>
        <v>85.667829999999995</v>
      </c>
      <c r="I108" s="297">
        <f>'2 уровень'!J223</f>
        <v>1.9399418025362318</v>
      </c>
      <c r="J108" s="10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</row>
    <row r="109" spans="1:185" s="47" customFormat="1" ht="45" x14ac:dyDescent="0.25">
      <c r="A109" s="123" t="s">
        <v>119</v>
      </c>
      <c r="B109" s="295">
        <f>'2 уровень'!C224</f>
        <v>315</v>
      </c>
      <c r="C109" s="295">
        <f>'2 уровень'!D224</f>
        <v>158</v>
      </c>
      <c r="D109" s="71">
        <f>'2 уровень'!E224</f>
        <v>432</v>
      </c>
      <c r="E109" s="296">
        <f>'2 уровень'!F224</f>
        <v>273.41772151898732</v>
      </c>
      <c r="F109" s="297">
        <f>'2 уровень'!G224</f>
        <v>318.46499999999997</v>
      </c>
      <c r="G109" s="297">
        <f>'2 уровень'!H224</f>
        <v>159</v>
      </c>
      <c r="H109" s="750">
        <f>'2 уровень'!I224</f>
        <v>329.88064000000003</v>
      </c>
      <c r="I109" s="297">
        <f>'2 уровень'!J224</f>
        <v>207.47210062893083</v>
      </c>
      <c r="J109" s="10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</row>
    <row r="110" spans="1:185" s="47" customFormat="1" ht="38.1" customHeight="1" x14ac:dyDescent="0.25">
      <c r="A110" s="123" t="s">
        <v>86</v>
      </c>
      <c r="B110" s="295">
        <f>'2 уровень'!C225</f>
        <v>70</v>
      </c>
      <c r="C110" s="295">
        <f>'2 уровень'!D225</f>
        <v>35</v>
      </c>
      <c r="D110" s="71">
        <f>'2 уровень'!E225</f>
        <v>0</v>
      </c>
      <c r="E110" s="296">
        <f>'2 уровень'!F225</f>
        <v>0</v>
      </c>
      <c r="F110" s="297">
        <f>'2 уровень'!G225</f>
        <v>280.05950000000001</v>
      </c>
      <c r="G110" s="297">
        <f>'2 уровень'!H225</f>
        <v>140</v>
      </c>
      <c r="H110" s="750">
        <f>'2 уровень'!I225</f>
        <v>0</v>
      </c>
      <c r="I110" s="297">
        <f>'2 уровень'!J225</f>
        <v>0</v>
      </c>
      <c r="J110" s="10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</row>
    <row r="111" spans="1:185" s="47" customFormat="1" ht="38.1" customHeight="1" x14ac:dyDescent="0.25">
      <c r="A111" s="308" t="s">
        <v>87</v>
      </c>
      <c r="B111" s="612">
        <f>'2 уровень'!C226</f>
        <v>120</v>
      </c>
      <c r="C111" s="612">
        <f>'2 уровень'!D226</f>
        <v>60</v>
      </c>
      <c r="D111" s="746">
        <f>'2 уровень'!E226</f>
        <v>49</v>
      </c>
      <c r="E111" s="613">
        <f>'2 уровень'!F226</f>
        <v>81.666666666666671</v>
      </c>
      <c r="F111" s="614">
        <f>'2 уровень'!G226</f>
        <v>91.282800000000009</v>
      </c>
      <c r="G111" s="614">
        <f>'2 уровень'!H226</f>
        <v>46</v>
      </c>
      <c r="H111" s="752">
        <f>'2 уровень'!I226</f>
        <v>37.273809999999997</v>
      </c>
      <c r="I111" s="614">
        <f>'2 уровень'!J226</f>
        <v>81.030021739130433</v>
      </c>
      <c r="J111" s="10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</row>
    <row r="112" spans="1:185" s="47" customFormat="1" ht="38.1" customHeight="1" x14ac:dyDescent="0.25">
      <c r="A112" s="723" t="s">
        <v>133</v>
      </c>
      <c r="B112" s="612">
        <f>'2 уровень'!C227</f>
        <v>10213</v>
      </c>
      <c r="C112" s="612">
        <f>'2 уровень'!D227</f>
        <v>5107</v>
      </c>
      <c r="D112" s="746">
        <f>'2 уровень'!E227</f>
        <v>3918</v>
      </c>
      <c r="E112" s="613">
        <f>'2 уровень'!F227</f>
        <v>76.718229880556095</v>
      </c>
      <c r="F112" s="614">
        <f>'2 уровень'!G227</f>
        <v>7878.9209800000008</v>
      </c>
      <c r="G112" s="614">
        <f>'2 уровень'!H227</f>
        <v>3939</v>
      </c>
      <c r="H112" s="752">
        <f>'2 уровень'!I227</f>
        <v>2817.5969299999997</v>
      </c>
      <c r="I112" s="614">
        <f>'2 уровень'!J227</f>
        <v>71.530767453668432</v>
      </c>
      <c r="J112" s="10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</row>
    <row r="113" spans="1:185" s="47" customFormat="1" ht="38.1" customHeight="1" thickBot="1" x14ac:dyDescent="0.3">
      <c r="A113" s="723" t="s">
        <v>135</v>
      </c>
      <c r="B113" s="612">
        <f>'2 уровень'!C228</f>
        <v>300</v>
      </c>
      <c r="C113" s="612">
        <f>'2 уровень'!D228</f>
        <v>120</v>
      </c>
      <c r="D113" s="746">
        <f>'2 уровень'!E228</f>
        <v>163</v>
      </c>
      <c r="E113" s="613">
        <f>'2 уровень'!F228</f>
        <v>135.83333333333334</v>
      </c>
      <c r="F113" s="614">
        <f>'2 уровень'!G228</f>
        <v>0</v>
      </c>
      <c r="G113" s="614">
        <f>'2 уровень'!H228</f>
        <v>0</v>
      </c>
      <c r="H113" s="752">
        <f>'2 уровень'!I228</f>
        <v>125.74798</v>
      </c>
      <c r="I113" s="614">
        <f>'2 уровень'!J228</f>
        <v>0</v>
      </c>
      <c r="J113" s="10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</row>
    <row r="114" spans="1:185" s="47" customFormat="1" ht="15" customHeight="1" thickBot="1" x14ac:dyDescent="0.25">
      <c r="A114" s="598" t="s">
        <v>117</v>
      </c>
      <c r="B114" s="615">
        <f>'2 уровень'!C229</f>
        <v>0</v>
      </c>
      <c r="C114" s="615">
        <f>'2 уровень'!D229</f>
        <v>0</v>
      </c>
      <c r="D114" s="747">
        <f>'2 уровень'!E229</f>
        <v>0</v>
      </c>
      <c r="E114" s="616">
        <f>'2 уровень'!F229</f>
        <v>0</v>
      </c>
      <c r="F114" s="617">
        <f>'2 уровень'!G229</f>
        <v>27110.228631555561</v>
      </c>
      <c r="G114" s="617">
        <f>'2 уровень'!H229</f>
        <v>13555</v>
      </c>
      <c r="H114" s="753">
        <f>'2 уровень'!I229</f>
        <v>6759.9451800000006</v>
      </c>
      <c r="I114" s="617">
        <f>'2 уровень'!J229</f>
        <v>49.870491921800081</v>
      </c>
      <c r="J114" s="108"/>
    </row>
    <row r="115" spans="1:185" ht="15" customHeight="1" x14ac:dyDescent="0.25">
      <c r="A115" s="235" t="s">
        <v>23</v>
      </c>
      <c r="B115" s="102"/>
      <c r="C115" s="102"/>
      <c r="D115" s="102"/>
      <c r="E115" s="195"/>
      <c r="F115" s="103"/>
      <c r="G115" s="103"/>
      <c r="H115" s="103"/>
      <c r="I115" s="103"/>
      <c r="J115" s="108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</row>
    <row r="116" spans="1:185" ht="30" x14ac:dyDescent="0.25">
      <c r="A116" s="592" t="s">
        <v>130</v>
      </c>
      <c r="B116" s="589">
        <f>'1 уровень'!C316</f>
        <v>4927</v>
      </c>
      <c r="C116" s="589">
        <f>'1 уровень'!D316</f>
        <v>2465</v>
      </c>
      <c r="D116" s="589">
        <f>'1 уровень'!E316</f>
        <v>1913</v>
      </c>
      <c r="E116" s="590">
        <f>'1 уровень'!F316</f>
        <v>77.606490872210955</v>
      </c>
      <c r="F116" s="593">
        <f>'1 уровень'!G316</f>
        <v>10816.080474074073</v>
      </c>
      <c r="G116" s="593">
        <f>'1 уровень'!H316</f>
        <v>5408</v>
      </c>
      <c r="H116" s="593">
        <f>'1 уровень'!I316</f>
        <v>4813.2747699999991</v>
      </c>
      <c r="I116" s="593">
        <f>'1 уровень'!J316</f>
        <v>89.002861871301747</v>
      </c>
      <c r="J116" s="108"/>
    </row>
    <row r="117" spans="1:185" ht="30" x14ac:dyDescent="0.25">
      <c r="A117" s="123" t="s">
        <v>83</v>
      </c>
      <c r="B117" s="51">
        <f>'1 уровень'!C317</f>
        <v>3532</v>
      </c>
      <c r="C117" s="51">
        <f>'1 уровень'!D317</f>
        <v>1766</v>
      </c>
      <c r="D117" s="51">
        <f>'1 уровень'!E317</f>
        <v>1387</v>
      </c>
      <c r="E117" s="192">
        <f>'1 уровень'!F317</f>
        <v>78.539071347678373</v>
      </c>
      <c r="F117" s="64">
        <f>'1 уровень'!G317</f>
        <v>7222.393194074074</v>
      </c>
      <c r="G117" s="64">
        <f>'1 уровень'!H317</f>
        <v>3611</v>
      </c>
      <c r="H117" s="64">
        <f>'1 уровень'!I317</f>
        <v>2750.93</v>
      </c>
      <c r="I117" s="64">
        <f>'1 уровень'!J317</f>
        <v>76.181944059817226</v>
      </c>
      <c r="J117" s="108"/>
    </row>
    <row r="118" spans="1:185" ht="30" x14ac:dyDescent="0.25">
      <c r="A118" s="123" t="s">
        <v>84</v>
      </c>
      <c r="B118" s="51">
        <f>'1 уровень'!C318</f>
        <v>1077</v>
      </c>
      <c r="C118" s="51">
        <f>'1 уровень'!D318</f>
        <v>539</v>
      </c>
      <c r="D118" s="51">
        <f>'1 уровень'!E318</f>
        <v>205</v>
      </c>
      <c r="E118" s="192">
        <f>'1 уровень'!F318</f>
        <v>38.03339517625232</v>
      </c>
      <c r="F118" s="64">
        <f>'1 уровень'!G318</f>
        <v>1935.5844</v>
      </c>
      <c r="G118" s="64">
        <f>'1 уровень'!H318</f>
        <v>968</v>
      </c>
      <c r="H118" s="64">
        <f>'1 уровень'!I318</f>
        <v>388.59940999999998</v>
      </c>
      <c r="I118" s="64">
        <f>'1 уровень'!J318</f>
        <v>40.144567148760331</v>
      </c>
      <c r="J118" s="108"/>
    </row>
    <row r="119" spans="1:185" s="47" customFormat="1" ht="45" x14ac:dyDescent="0.25">
      <c r="A119" s="123" t="s">
        <v>107</v>
      </c>
      <c r="B119" s="71">
        <f>'1 уровень'!C319</f>
        <v>147</v>
      </c>
      <c r="C119" s="71">
        <f>'1 уровень'!D319</f>
        <v>74</v>
      </c>
      <c r="D119" s="50">
        <f>'1 уровень'!E319</f>
        <v>146</v>
      </c>
      <c r="E119" s="191">
        <f>'1 уровень'!F319</f>
        <v>197.29729729729729</v>
      </c>
      <c r="F119" s="48">
        <f>'1 уровень'!G319</f>
        <v>766.48152000000005</v>
      </c>
      <c r="G119" s="48">
        <f>'1 уровень'!H319</f>
        <v>383</v>
      </c>
      <c r="H119" s="48">
        <f>'1 уровень'!I319</f>
        <v>761.26735999999983</v>
      </c>
      <c r="I119" s="48">
        <f>'1 уровень'!J319</f>
        <v>198.76432375979107</v>
      </c>
      <c r="J119" s="108"/>
    </row>
    <row r="120" spans="1:185" ht="30" x14ac:dyDescent="0.25">
      <c r="A120" s="123" t="s">
        <v>108</v>
      </c>
      <c r="B120" s="51">
        <f>'1 уровень'!C320</f>
        <v>171</v>
      </c>
      <c r="C120" s="51">
        <f>'1 уровень'!D320</f>
        <v>86</v>
      </c>
      <c r="D120" s="51">
        <f>'1 уровень'!E320</f>
        <v>175</v>
      </c>
      <c r="E120" s="192">
        <f>'1 уровень'!F320</f>
        <v>203.48837209302326</v>
      </c>
      <c r="F120" s="64">
        <f>'1 уровень'!G320</f>
        <v>891.62135999999998</v>
      </c>
      <c r="G120" s="64">
        <f>'1 уровень'!H320</f>
        <v>446</v>
      </c>
      <c r="H120" s="64">
        <f>'1 уровень'!I320</f>
        <v>912.47799999999995</v>
      </c>
      <c r="I120" s="64">
        <f>'1 уровень'!J320</f>
        <v>204.59147982062777</v>
      </c>
      <c r="J120" s="108"/>
    </row>
    <row r="121" spans="1:185" ht="30" x14ac:dyDescent="0.25">
      <c r="A121" s="592" t="s">
        <v>122</v>
      </c>
      <c r="B121" s="589">
        <f>'1 уровень'!C321</f>
        <v>7528</v>
      </c>
      <c r="C121" s="589">
        <f>'1 уровень'!D321</f>
        <v>3765</v>
      </c>
      <c r="D121" s="589">
        <f>'1 уровень'!E321</f>
        <v>2900</v>
      </c>
      <c r="E121" s="590">
        <f>'1 уровень'!F321</f>
        <v>77.025232403718462</v>
      </c>
      <c r="F121" s="593">
        <f>'1 уровень'!G321</f>
        <v>11230.92001</v>
      </c>
      <c r="G121" s="593">
        <f>'1 уровень'!H321</f>
        <v>5615</v>
      </c>
      <c r="H121" s="593">
        <f>'1 уровень'!I321</f>
        <v>6408.7863300000017</v>
      </c>
      <c r="I121" s="593">
        <f>'1 уровень'!J321</f>
        <v>114.13688922528944</v>
      </c>
      <c r="J121" s="108"/>
    </row>
    <row r="122" spans="1:185" ht="30" x14ac:dyDescent="0.25">
      <c r="A122" s="123" t="s">
        <v>118</v>
      </c>
      <c r="B122" s="51">
        <f>'1 уровень'!C322</f>
        <v>1200</v>
      </c>
      <c r="C122" s="51">
        <f>'1 уровень'!D322</f>
        <v>600</v>
      </c>
      <c r="D122" s="51">
        <f>'1 уровень'!E322</f>
        <v>418</v>
      </c>
      <c r="E122" s="192">
        <f>'1 уровень'!F322</f>
        <v>69.666666666666671</v>
      </c>
      <c r="F122" s="64">
        <f>'1 уровень'!G322</f>
        <v>1761.84</v>
      </c>
      <c r="G122" s="64">
        <f>'1 уровень'!H322</f>
        <v>881</v>
      </c>
      <c r="H122" s="64">
        <f>'1 уровень'!I322</f>
        <v>622.74145999999996</v>
      </c>
      <c r="I122" s="64">
        <f>'1 уровень'!J322</f>
        <v>70.685750283768442</v>
      </c>
      <c r="J122" s="108"/>
    </row>
    <row r="123" spans="1:185" ht="60" x14ac:dyDescent="0.25">
      <c r="A123" s="123" t="s">
        <v>85</v>
      </c>
      <c r="B123" s="51">
        <f>'1 уровень'!C323</f>
        <v>4650</v>
      </c>
      <c r="C123" s="51">
        <f>'1 уровень'!D323</f>
        <v>2325</v>
      </c>
      <c r="D123" s="51">
        <f>'1 уровень'!E323</f>
        <v>2307</v>
      </c>
      <c r="E123" s="192">
        <f>'1 уровень'!F323</f>
        <v>99.225806451612911</v>
      </c>
      <c r="F123" s="64">
        <f>'1 уровень'!G323</f>
        <v>8226.6310200000007</v>
      </c>
      <c r="G123" s="64">
        <f>'1 уровень'!H323</f>
        <v>4113</v>
      </c>
      <c r="H123" s="64">
        <f>'1 уровень'!I323</f>
        <v>5406.3704200000011</v>
      </c>
      <c r="I123" s="64">
        <f>'1 уровень'!J323</f>
        <v>131.44591344517386</v>
      </c>
      <c r="J123" s="108"/>
    </row>
    <row r="124" spans="1:185" ht="45" x14ac:dyDescent="0.25">
      <c r="A124" s="123" t="s">
        <v>119</v>
      </c>
      <c r="B124" s="51">
        <f>'1 уровень'!C324</f>
        <v>459</v>
      </c>
      <c r="C124" s="51">
        <f>'1 уровень'!D324</f>
        <v>230</v>
      </c>
      <c r="D124" s="51">
        <f>'1 уровень'!E324</f>
        <v>63</v>
      </c>
      <c r="E124" s="192">
        <f>'1 уровень'!F324</f>
        <v>27.391304347826086</v>
      </c>
      <c r="F124" s="64">
        <f>'1 уровень'!G324</f>
        <v>386.01900000000001</v>
      </c>
      <c r="G124" s="64">
        <f>'1 уровень'!H324</f>
        <v>193</v>
      </c>
      <c r="H124" s="64">
        <f>'1 уровень'!I324</f>
        <v>39.936330000000005</v>
      </c>
      <c r="I124" s="64">
        <f>'1 уровень'!J324</f>
        <v>20.692398963730575</v>
      </c>
      <c r="J124" s="108"/>
    </row>
    <row r="125" spans="1:185" ht="30" x14ac:dyDescent="0.25">
      <c r="A125" s="123" t="s">
        <v>86</v>
      </c>
      <c r="B125" s="51">
        <f>'1 уровень'!C325</f>
        <v>30</v>
      </c>
      <c r="C125" s="51">
        <f>'1 уровень'!D325</f>
        <v>15</v>
      </c>
      <c r="D125" s="51">
        <f>'1 уровень'!E325</f>
        <v>106</v>
      </c>
      <c r="E125" s="192">
        <f>'1 уровень'!F325</f>
        <v>706.66666666666663</v>
      </c>
      <c r="F125" s="64">
        <f>'1 уровень'!G325</f>
        <v>102.711</v>
      </c>
      <c r="G125" s="64">
        <f>'1 уровень'!H325</f>
        <v>51</v>
      </c>
      <c r="H125" s="64">
        <f>'1 уровень'!I325</f>
        <v>335.93465999999995</v>
      </c>
      <c r="I125" s="64">
        <f>'1 уровень'!J325</f>
        <v>658.6954117647058</v>
      </c>
      <c r="J125" s="108"/>
    </row>
    <row r="126" spans="1:185" ht="30" x14ac:dyDescent="0.25">
      <c r="A126" s="308" t="s">
        <v>87</v>
      </c>
      <c r="B126" s="594">
        <f>'1 уровень'!C326</f>
        <v>1189</v>
      </c>
      <c r="C126" s="594">
        <f>'1 уровень'!D326</f>
        <v>595</v>
      </c>
      <c r="D126" s="594">
        <f>'1 уровень'!E326</f>
        <v>6</v>
      </c>
      <c r="E126" s="595">
        <f>'1 уровень'!F326</f>
        <v>1.0084033613445378</v>
      </c>
      <c r="F126" s="596">
        <f>'1 уровень'!G326</f>
        <v>753.71898999999996</v>
      </c>
      <c r="G126" s="596">
        <f>'1 уровень'!H326</f>
        <v>377</v>
      </c>
      <c r="H126" s="596">
        <f>'1 уровень'!I326</f>
        <v>3.8034599999999998</v>
      </c>
      <c r="I126" s="596">
        <f>'1 уровень'!J326</f>
        <v>1.0088753315649865</v>
      </c>
      <c r="J126" s="108"/>
    </row>
    <row r="127" spans="1:185" ht="30.75" thickBot="1" x14ac:dyDescent="0.3">
      <c r="A127" s="308" t="s">
        <v>133</v>
      </c>
      <c r="B127" s="594">
        <f>'1 уровень'!C327</f>
        <v>11774</v>
      </c>
      <c r="C127" s="594">
        <f>'1 уровень'!D327</f>
        <v>5887</v>
      </c>
      <c r="D127" s="594">
        <f>'1 уровень'!E327</f>
        <v>4977</v>
      </c>
      <c r="E127" s="595">
        <f>'1 уровень'!F327</f>
        <v>84.542211652794293</v>
      </c>
      <c r="F127" s="596">
        <f>'1 уровень'!G327</f>
        <v>7569.2691199999999</v>
      </c>
      <c r="G127" s="596">
        <f>'1 уровень'!H327</f>
        <v>3785</v>
      </c>
      <c r="H127" s="596">
        <f>'1 уровень'!I327</f>
        <v>3184.1846399999995</v>
      </c>
      <c r="I127" s="596">
        <f>'1 уровень'!J327</f>
        <v>84.126410568031702</v>
      </c>
      <c r="J127" s="108"/>
    </row>
    <row r="128" spans="1:185" ht="15.75" thickBot="1" x14ac:dyDescent="0.3">
      <c r="A128" s="607" t="s">
        <v>113</v>
      </c>
      <c r="B128" s="599">
        <f>'1 уровень'!C328</f>
        <v>0</v>
      </c>
      <c r="C128" s="599">
        <f>'1 уровень'!D328</f>
        <v>0</v>
      </c>
      <c r="D128" s="599">
        <f>'1 уровень'!E328</f>
        <v>0</v>
      </c>
      <c r="E128" s="600">
        <f>'1 уровень'!F328</f>
        <v>0</v>
      </c>
      <c r="F128" s="601">
        <f>'1 уровень'!G328</f>
        <v>29616.269604074074</v>
      </c>
      <c r="G128" s="601">
        <f>'1 уровень'!H328</f>
        <v>14808</v>
      </c>
      <c r="H128" s="601">
        <f>'1 уровень'!I328</f>
        <v>14406.24574</v>
      </c>
      <c r="I128" s="601">
        <f>'1 уровень'!J328</f>
        <v>97.286910723933005</v>
      </c>
      <c r="J128" s="108"/>
    </row>
    <row r="129" spans="1:185" ht="15" customHeight="1" x14ac:dyDescent="0.25">
      <c r="A129" s="235" t="s">
        <v>24</v>
      </c>
      <c r="B129" s="102"/>
      <c r="C129" s="102"/>
      <c r="D129" s="102"/>
      <c r="E129" s="195"/>
      <c r="F129" s="103"/>
      <c r="G129" s="103"/>
      <c r="H129" s="103"/>
      <c r="I129" s="103"/>
      <c r="J129" s="108"/>
    </row>
    <row r="130" spans="1:185" ht="30" x14ac:dyDescent="0.25">
      <c r="A130" s="592" t="s">
        <v>130</v>
      </c>
      <c r="B130" s="589">
        <f>'2 уровень'!C246</f>
        <v>4368</v>
      </c>
      <c r="C130" s="589">
        <f>'2 уровень'!D246</f>
        <v>2185</v>
      </c>
      <c r="D130" s="589">
        <f>'2 уровень'!E246</f>
        <v>3637</v>
      </c>
      <c r="E130" s="590">
        <f>'2 уровень'!F246</f>
        <v>166.45308924485124</v>
      </c>
      <c r="F130" s="593">
        <f>'2 уровень'!G246</f>
        <v>11301.820760888888</v>
      </c>
      <c r="G130" s="593">
        <f>'2 уровень'!H246</f>
        <v>5651</v>
      </c>
      <c r="H130" s="593">
        <f>'2 уровень'!I246</f>
        <v>9616.2616100000014</v>
      </c>
      <c r="I130" s="593">
        <f>'2 уровень'!J246</f>
        <v>170.16920208812601</v>
      </c>
      <c r="J130" s="108"/>
    </row>
    <row r="131" spans="1:185" ht="30" x14ac:dyDescent="0.25">
      <c r="A131" s="123" t="s">
        <v>83</v>
      </c>
      <c r="B131" s="51">
        <f>'2 уровень'!C247</f>
        <v>3172</v>
      </c>
      <c r="C131" s="51">
        <f>'2 уровень'!D247</f>
        <v>1586</v>
      </c>
      <c r="D131" s="51">
        <f>'2 уровень'!E247</f>
        <v>2684</v>
      </c>
      <c r="E131" s="192">
        <f>'2 уровень'!F247</f>
        <v>169.23076923076923</v>
      </c>
      <c r="F131" s="64">
        <f>'2 уровень'!G247</f>
        <v>7783.4987128888888</v>
      </c>
      <c r="G131" s="64">
        <f>'2 уровень'!H247</f>
        <v>3892</v>
      </c>
      <c r="H131" s="64">
        <f>'2 уровень'!I247</f>
        <v>6649.2535100000005</v>
      </c>
      <c r="I131" s="64">
        <f>'2 уровень'!J247</f>
        <v>170.84412923946559</v>
      </c>
      <c r="J131" s="108"/>
    </row>
    <row r="132" spans="1:185" ht="30" x14ac:dyDescent="0.25">
      <c r="A132" s="123" t="s">
        <v>84</v>
      </c>
      <c r="B132" s="51">
        <f>'2 уровень'!C248</f>
        <v>967</v>
      </c>
      <c r="C132" s="51">
        <f>'2 уровень'!D248</f>
        <v>484</v>
      </c>
      <c r="D132" s="51">
        <f>'2 уровень'!E248</f>
        <v>760</v>
      </c>
      <c r="E132" s="192">
        <f>'2 уровень'!F248</f>
        <v>157.02479338842977</v>
      </c>
      <c r="F132" s="64">
        <f>'2 уровень'!G248</f>
        <v>2085.4708800000003</v>
      </c>
      <c r="G132" s="64">
        <f>'2 уровень'!H248</f>
        <v>1043</v>
      </c>
      <c r="H132" s="64">
        <f>'2 уровень'!I248</f>
        <v>1759.40903</v>
      </c>
      <c r="I132" s="64">
        <f>'2 уровень'!J248</f>
        <v>168.68734707574305</v>
      </c>
      <c r="J132" s="108"/>
    </row>
    <row r="133" spans="1:185" ht="45" x14ac:dyDescent="0.25">
      <c r="A133" s="123" t="s">
        <v>107</v>
      </c>
      <c r="B133" s="51">
        <f>'2 уровень'!C249</f>
        <v>118</v>
      </c>
      <c r="C133" s="51">
        <f>'2 уровень'!D249</f>
        <v>59</v>
      </c>
      <c r="D133" s="51">
        <f>'2 уровень'!E249</f>
        <v>64</v>
      </c>
      <c r="E133" s="192">
        <f>'2 уровень'!F249</f>
        <v>108.47457627118644</v>
      </c>
      <c r="F133" s="64">
        <f>'2 уровень'!G249</f>
        <v>738.32505600000002</v>
      </c>
      <c r="G133" s="64">
        <f>'2 уровень'!H249</f>
        <v>369</v>
      </c>
      <c r="H133" s="64">
        <f>'2 уровень'!I249</f>
        <v>400.44736</v>
      </c>
      <c r="I133" s="64">
        <f>'2 уровень'!J249</f>
        <v>108.52231978319784</v>
      </c>
      <c r="J133" s="108"/>
    </row>
    <row r="134" spans="1:185" ht="30" x14ac:dyDescent="0.25">
      <c r="A134" s="123" t="s">
        <v>108</v>
      </c>
      <c r="B134" s="51">
        <f>'2 уровень'!C250</f>
        <v>111</v>
      </c>
      <c r="C134" s="51">
        <f>'2 уровень'!D250</f>
        <v>56</v>
      </c>
      <c r="D134" s="51">
        <f>'2 уровень'!E250</f>
        <v>129</v>
      </c>
      <c r="E134" s="192">
        <f>'2 уровень'!F250</f>
        <v>230.35714285714283</v>
      </c>
      <c r="F134" s="64">
        <f>'2 уровень'!G250</f>
        <v>694.52611200000001</v>
      </c>
      <c r="G134" s="64">
        <f>'2 уровень'!H250</f>
        <v>347</v>
      </c>
      <c r="H134" s="64">
        <f>'2 уровень'!I250</f>
        <v>807.15170999999998</v>
      </c>
      <c r="I134" s="64">
        <f>'2 уровень'!J250</f>
        <v>232.60856195965417</v>
      </c>
      <c r="J134" s="108"/>
    </row>
    <row r="135" spans="1:185" ht="30" x14ac:dyDescent="0.25">
      <c r="A135" s="592" t="s">
        <v>122</v>
      </c>
      <c r="B135" s="589">
        <f>'2 уровень'!C251</f>
        <v>8257</v>
      </c>
      <c r="C135" s="589">
        <f>'2 уровень'!D251</f>
        <v>4129</v>
      </c>
      <c r="D135" s="589">
        <f>'2 уровень'!E251</f>
        <v>4758</v>
      </c>
      <c r="E135" s="590">
        <f>'2 уровень'!F251</f>
        <v>115.23371276338096</v>
      </c>
      <c r="F135" s="593">
        <f>'2 уровень'!G251</f>
        <v>16774.30098</v>
      </c>
      <c r="G135" s="593">
        <f>'2 уровень'!H251</f>
        <v>8386</v>
      </c>
      <c r="H135" s="593">
        <f>'2 уровень'!I251</f>
        <v>9817.6307700000016</v>
      </c>
      <c r="I135" s="593">
        <f>'2 уровень'!J251</f>
        <v>117.07167624612451</v>
      </c>
      <c r="J135" s="108"/>
    </row>
    <row r="136" spans="1:185" ht="30" x14ac:dyDescent="0.25">
      <c r="A136" s="123" t="s">
        <v>118</v>
      </c>
      <c r="B136" s="51">
        <f>'2 уровень'!C252</f>
        <v>2200</v>
      </c>
      <c r="C136" s="51">
        <f>'2 уровень'!D252</f>
        <v>1100</v>
      </c>
      <c r="D136" s="51">
        <f>'2 уровень'!E252</f>
        <v>1668</v>
      </c>
      <c r="E136" s="192">
        <f>'2 уровень'!F252</f>
        <v>151.63636363636363</v>
      </c>
      <c r="F136" s="64">
        <f>'2 уровень'!G252</f>
        <v>3858.5139999999997</v>
      </c>
      <c r="G136" s="64">
        <f>'2 уровень'!H252</f>
        <v>1929</v>
      </c>
      <c r="H136" s="64">
        <f>'2 уровень'!I252</f>
        <v>2934.1960100000001</v>
      </c>
      <c r="I136" s="64">
        <f>'2 уровень'!J252</f>
        <v>152.10969466044583</v>
      </c>
      <c r="J136" s="108"/>
    </row>
    <row r="137" spans="1:185" ht="60" x14ac:dyDescent="0.25">
      <c r="A137" s="123" t="s">
        <v>85</v>
      </c>
      <c r="B137" s="51">
        <f>'2 уровень'!C253</f>
        <v>4450</v>
      </c>
      <c r="C137" s="51">
        <f>'2 уровень'!D253</f>
        <v>2225</v>
      </c>
      <c r="D137" s="51">
        <f>'2 уровень'!E253</f>
        <v>1924</v>
      </c>
      <c r="E137" s="192">
        <f>'2 уровень'!F253</f>
        <v>86.471910112359552</v>
      </c>
      <c r="F137" s="64">
        <f>'2 уровень'!G253</f>
        <v>9408.2824999999993</v>
      </c>
      <c r="G137" s="64">
        <f>'2 уровень'!H253</f>
        <v>4704</v>
      </c>
      <c r="H137" s="64">
        <f>'2 уровень'!I253</f>
        <v>5539.8677500000003</v>
      </c>
      <c r="I137" s="64">
        <f>'2 уровень'!J253</f>
        <v>117.7692974064626</v>
      </c>
      <c r="J137" s="108"/>
    </row>
    <row r="138" spans="1:185" ht="45" x14ac:dyDescent="0.25">
      <c r="A138" s="123" t="s">
        <v>119</v>
      </c>
      <c r="B138" s="51">
        <f>'2 уровень'!C254</f>
        <v>715</v>
      </c>
      <c r="C138" s="51">
        <f>'2 уровень'!D254</f>
        <v>358</v>
      </c>
      <c r="D138" s="51">
        <f>'2 уровень'!E254</f>
        <v>338</v>
      </c>
      <c r="E138" s="192">
        <f>'2 уровень'!F254</f>
        <v>94.413407821229043</v>
      </c>
      <c r="F138" s="64">
        <f>'2 уровень'!G254</f>
        <v>722.86500000000001</v>
      </c>
      <c r="G138" s="64">
        <f>'2 уровень'!H254</f>
        <v>361</v>
      </c>
      <c r="H138" s="64">
        <f>'2 уровень'!I254</f>
        <v>269.18902000000003</v>
      </c>
      <c r="I138" s="64">
        <f>'2 уровень'!J254</f>
        <v>74.567595567867045</v>
      </c>
      <c r="J138" s="108"/>
    </row>
    <row r="139" spans="1:185" ht="30" x14ac:dyDescent="0.25">
      <c r="A139" s="123" t="s">
        <v>86</v>
      </c>
      <c r="B139" s="51">
        <f>'2 уровень'!C255</f>
        <v>650</v>
      </c>
      <c r="C139" s="51">
        <f>'2 уровень'!D255</f>
        <v>325</v>
      </c>
      <c r="D139" s="51">
        <f>'2 уровень'!E255</f>
        <v>120</v>
      </c>
      <c r="E139" s="192">
        <f>'2 уровень'!F255</f>
        <v>36.923076923076927</v>
      </c>
      <c r="F139" s="64">
        <f>'2 уровень'!G255</f>
        <v>2600.5524999999998</v>
      </c>
      <c r="G139" s="64">
        <f>'2 уровень'!H255</f>
        <v>1300</v>
      </c>
      <c r="H139" s="64">
        <f>'2 уровень'!I255</f>
        <v>535.80946999999992</v>
      </c>
      <c r="I139" s="64">
        <f>'2 уровень'!J255</f>
        <v>41.216113076923072</v>
      </c>
      <c r="J139" s="108"/>
    </row>
    <row r="140" spans="1:185" ht="30" x14ac:dyDescent="0.25">
      <c r="A140" s="123" t="s">
        <v>87</v>
      </c>
      <c r="B140" s="51">
        <f>'2 уровень'!C256</f>
        <v>242</v>
      </c>
      <c r="C140" s="51">
        <f>'2 уровень'!D256</f>
        <v>121</v>
      </c>
      <c r="D140" s="51">
        <f>'2 уровень'!E256</f>
        <v>708</v>
      </c>
      <c r="E140" s="192">
        <f>'2 уровень'!F256</f>
        <v>585.12396694214874</v>
      </c>
      <c r="F140" s="64">
        <f>'2 уровень'!G256</f>
        <v>184.08698000000001</v>
      </c>
      <c r="G140" s="64">
        <f>'2 уровень'!H256</f>
        <v>92</v>
      </c>
      <c r="H140" s="64">
        <f>'2 уровень'!I256</f>
        <v>538.56852000000003</v>
      </c>
      <c r="I140" s="64">
        <f>'2 уровень'!J256</f>
        <v>585.40056521739132</v>
      </c>
      <c r="J140" s="108"/>
    </row>
    <row r="141" spans="1:185" ht="30" x14ac:dyDescent="0.25">
      <c r="A141" s="123" t="s">
        <v>133</v>
      </c>
      <c r="B141" s="51">
        <f>'2 уровень'!C257</f>
        <v>13759</v>
      </c>
      <c r="C141" s="51">
        <f>'2 уровень'!D257</f>
        <v>6880</v>
      </c>
      <c r="D141" s="51">
        <f>'2 уровень'!E257</f>
        <v>6703</v>
      </c>
      <c r="E141" s="192">
        <f>'2 уровень'!F257</f>
        <v>97.427325581395351</v>
      </c>
      <c r="F141" s="64">
        <f>'2 уровень'!G257</f>
        <v>10614.51814</v>
      </c>
      <c r="G141" s="64">
        <f>'2 уровень'!H257</f>
        <v>5307</v>
      </c>
      <c r="H141" s="64">
        <f>'2 уровень'!I257</f>
        <v>5147.9525800000001</v>
      </c>
      <c r="I141" s="64">
        <f>'2 уровень'!J257</f>
        <v>97.003063501036365</v>
      </c>
      <c r="J141" s="108"/>
    </row>
    <row r="142" spans="1:185" ht="15.75" thickBot="1" x14ac:dyDescent="0.3">
      <c r="A142" s="118" t="s">
        <v>117</v>
      </c>
      <c r="B142" s="51">
        <f>'2 уровень'!C258</f>
        <v>0</v>
      </c>
      <c r="C142" s="51">
        <f>'2 уровень'!D258</f>
        <v>0</v>
      </c>
      <c r="D142" s="51">
        <f>'2 уровень'!E258</f>
        <v>0</v>
      </c>
      <c r="E142" s="192">
        <f>'2 уровень'!F258</f>
        <v>0</v>
      </c>
      <c r="F142" s="64">
        <f>'2 уровень'!G258</f>
        <v>38690.639880888892</v>
      </c>
      <c r="G142" s="64">
        <f>'2 уровень'!H258</f>
        <v>19344</v>
      </c>
      <c r="H142" s="64">
        <f>'2 уровень'!I258</f>
        <v>24581.844960000006</v>
      </c>
      <c r="I142" s="64">
        <f>'2 уровень'!J258</f>
        <v>127.07736228287845</v>
      </c>
      <c r="J142" s="108"/>
    </row>
    <row r="143" spans="1:185" ht="15" customHeight="1" x14ac:dyDescent="0.25">
      <c r="A143" s="101" t="s">
        <v>25</v>
      </c>
      <c r="B143" s="102"/>
      <c r="C143" s="102"/>
      <c r="D143" s="102"/>
      <c r="E143" s="195"/>
      <c r="F143" s="103"/>
      <c r="G143" s="103"/>
      <c r="H143" s="103"/>
      <c r="I143" s="103"/>
      <c r="J143" s="108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</row>
    <row r="144" spans="1:185" ht="30" x14ac:dyDescent="0.25">
      <c r="A144" s="592" t="s">
        <v>130</v>
      </c>
      <c r="B144" s="589">
        <f>'1 уровень'!C347</f>
        <v>9884</v>
      </c>
      <c r="C144" s="589">
        <f>'1 уровень'!D347</f>
        <v>4943</v>
      </c>
      <c r="D144" s="589">
        <f>'1 уровень'!E347</f>
        <v>4511</v>
      </c>
      <c r="E144" s="590">
        <f>'1 уровень'!F347</f>
        <v>91.26036819745093</v>
      </c>
      <c r="F144" s="593">
        <f>'1 уровень'!G347</f>
        <v>20288.456469629626</v>
      </c>
      <c r="G144" s="593">
        <f>'1 уровень'!H347</f>
        <v>10144</v>
      </c>
      <c r="H144" s="593">
        <f>'1 уровень'!I347</f>
        <v>8787.4465499999988</v>
      </c>
      <c r="I144" s="593">
        <f>'1 уровень'!J347</f>
        <v>86.62703617902207</v>
      </c>
      <c r="J144" s="108"/>
    </row>
    <row r="145" spans="1:185" ht="30" x14ac:dyDescent="0.25">
      <c r="A145" s="123" t="s">
        <v>83</v>
      </c>
      <c r="B145" s="51">
        <f>'1 уровень'!C348</f>
        <v>7450</v>
      </c>
      <c r="C145" s="51">
        <f>'1 уровень'!D348</f>
        <v>3725</v>
      </c>
      <c r="D145" s="51">
        <f>'1 уровень'!E348</f>
        <v>3291</v>
      </c>
      <c r="E145" s="192">
        <f>'1 уровень'!F348</f>
        <v>88.348993288590606</v>
      </c>
      <c r="F145" s="64">
        <f>'1 уровень'!G348</f>
        <v>15234.096629629628</v>
      </c>
      <c r="G145" s="64">
        <f>'1 уровень'!H348</f>
        <v>7617</v>
      </c>
      <c r="H145" s="64">
        <f>'1 уровень'!I348</f>
        <v>6082.28143</v>
      </c>
      <c r="I145" s="64">
        <f>'1 уровень'!J348</f>
        <v>79.85140383353027</v>
      </c>
      <c r="J145" s="108"/>
    </row>
    <row r="146" spans="1:185" ht="30" x14ac:dyDescent="0.25">
      <c r="A146" s="123" t="s">
        <v>84</v>
      </c>
      <c r="B146" s="51">
        <f>'1 уровень'!C349</f>
        <v>2235</v>
      </c>
      <c r="C146" s="51">
        <f>'1 уровень'!D349</f>
        <v>1118</v>
      </c>
      <c r="D146" s="51">
        <f>'1 уровень'!E349</f>
        <v>1113</v>
      </c>
      <c r="E146" s="192">
        <f>'1 уровень'!F349</f>
        <v>99.552772808586766</v>
      </c>
      <c r="F146" s="64">
        <f>'1 уровень'!G349</f>
        <v>4016.7419999999997</v>
      </c>
      <c r="G146" s="64">
        <f>'1 уровень'!H349</f>
        <v>2008</v>
      </c>
      <c r="H146" s="64">
        <f>'1 уровень'!I349</f>
        <v>2147.25</v>
      </c>
      <c r="I146" s="64">
        <f>'1 уровень'!J349</f>
        <v>106.9347609561753</v>
      </c>
      <c r="J146" s="108"/>
    </row>
    <row r="147" spans="1:185" ht="45" x14ac:dyDescent="0.25">
      <c r="A147" s="123" t="s">
        <v>107</v>
      </c>
      <c r="B147" s="51">
        <f>'1 уровень'!C350</f>
        <v>159</v>
      </c>
      <c r="C147" s="51">
        <f>'1 уровень'!D350</f>
        <v>80</v>
      </c>
      <c r="D147" s="51">
        <f>'1 уровень'!E350</f>
        <v>88</v>
      </c>
      <c r="E147" s="192">
        <f>'1 уровень'!F350</f>
        <v>110.00000000000001</v>
      </c>
      <c r="F147" s="64">
        <f>'1 уровень'!G350</f>
        <v>829.05143999999996</v>
      </c>
      <c r="G147" s="64">
        <f>'1 уровень'!H350</f>
        <v>415</v>
      </c>
      <c r="H147" s="64">
        <f>'1 уровень'!I350</f>
        <v>458.84608000000003</v>
      </c>
      <c r="I147" s="64">
        <f>'1 уровень'!J350</f>
        <v>110.56532048192771</v>
      </c>
      <c r="J147" s="108"/>
    </row>
    <row r="148" spans="1:185" ht="30" x14ac:dyDescent="0.25">
      <c r="A148" s="123" t="s">
        <v>108</v>
      </c>
      <c r="B148" s="51">
        <f>'1 уровень'!C351</f>
        <v>40</v>
      </c>
      <c r="C148" s="51">
        <f>'1 уровень'!D351</f>
        <v>20</v>
      </c>
      <c r="D148" s="51">
        <f>'1 уровень'!E351</f>
        <v>19</v>
      </c>
      <c r="E148" s="192">
        <f>'1 уровень'!F351</f>
        <v>95</v>
      </c>
      <c r="F148" s="64">
        <f>'1 уровень'!G351</f>
        <v>208.56639999999999</v>
      </c>
      <c r="G148" s="64">
        <f>'1 уровень'!H351</f>
        <v>104</v>
      </c>
      <c r="H148" s="64">
        <f>'1 уровень'!I351</f>
        <v>99.069040000000001</v>
      </c>
      <c r="I148" s="64">
        <f>'1 уровень'!J351</f>
        <v>95.2586923076923</v>
      </c>
      <c r="J148" s="108"/>
    </row>
    <row r="149" spans="1:185" ht="30" x14ac:dyDescent="0.25">
      <c r="A149" s="592" t="s">
        <v>122</v>
      </c>
      <c r="B149" s="589">
        <f>'1 уровень'!C352</f>
        <v>18810</v>
      </c>
      <c r="C149" s="589">
        <f>'1 уровень'!D352</f>
        <v>9405</v>
      </c>
      <c r="D149" s="589">
        <f>'1 уровень'!E352</f>
        <v>6942</v>
      </c>
      <c r="E149" s="590">
        <f>'1 уровень'!F352</f>
        <v>73.811802232854859</v>
      </c>
      <c r="F149" s="593">
        <f>'1 уровень'!G352</f>
        <v>31741.37816</v>
      </c>
      <c r="G149" s="593">
        <f>'1 уровень'!H352</f>
        <v>15871</v>
      </c>
      <c r="H149" s="593">
        <f>'1 уровень'!I352</f>
        <v>9520.5875500000002</v>
      </c>
      <c r="I149" s="593">
        <f>'1 уровень'!J352</f>
        <v>59.987319954634245</v>
      </c>
      <c r="J149" s="108"/>
    </row>
    <row r="150" spans="1:185" ht="30" x14ac:dyDescent="0.25">
      <c r="A150" s="123" t="s">
        <v>118</v>
      </c>
      <c r="B150" s="51">
        <f>'1 уровень'!C353</f>
        <v>4500</v>
      </c>
      <c r="C150" s="51">
        <f>'1 уровень'!D353</f>
        <v>2250</v>
      </c>
      <c r="D150" s="51">
        <f>'1 уровень'!E353</f>
        <v>1483</v>
      </c>
      <c r="E150" s="192">
        <f>'1 уровень'!F353</f>
        <v>65.911111111111111</v>
      </c>
      <c r="F150" s="64">
        <f>'1 уровень'!G353</f>
        <v>6606.9</v>
      </c>
      <c r="G150" s="64">
        <f>'1 уровень'!H353</f>
        <v>3303</v>
      </c>
      <c r="H150" s="64">
        <f>'1 уровень'!I353</f>
        <v>2192.2522599999998</v>
      </c>
      <c r="I150" s="64">
        <f>'1 уровень'!J353</f>
        <v>66.371548894943984</v>
      </c>
      <c r="J150" s="108"/>
    </row>
    <row r="151" spans="1:185" ht="60" x14ac:dyDescent="0.25">
      <c r="A151" s="123" t="s">
        <v>85</v>
      </c>
      <c r="B151" s="51">
        <f>'1 уровень'!C354</f>
        <v>9000</v>
      </c>
      <c r="C151" s="51">
        <f>'1 уровень'!D354</f>
        <v>4500</v>
      </c>
      <c r="D151" s="51">
        <f>'1 уровень'!E354</f>
        <v>2056</v>
      </c>
      <c r="E151" s="192">
        <f>'1 уровень'!F354</f>
        <v>45.68888888888889</v>
      </c>
      <c r="F151" s="64">
        <f>'1 уровень'!G354</f>
        <v>17023.777760000001</v>
      </c>
      <c r="G151" s="64">
        <f>'1 уровень'!H354</f>
        <v>8512</v>
      </c>
      <c r="H151" s="64">
        <f>'1 уровень'!I354</f>
        <v>3477.8357700000001</v>
      </c>
      <c r="I151" s="64">
        <f>'1 уровень'!J354</f>
        <v>40.858033012218051</v>
      </c>
      <c r="J151" s="108"/>
    </row>
    <row r="152" spans="1:185" ht="45" x14ac:dyDescent="0.25">
      <c r="A152" s="123" t="s">
        <v>119</v>
      </c>
      <c r="B152" s="51">
        <f>'1 уровень'!C355</f>
        <v>2192</v>
      </c>
      <c r="C152" s="51">
        <f>'1 уровень'!D355</f>
        <v>1096</v>
      </c>
      <c r="D152" s="51">
        <f>'1 уровень'!E355</f>
        <v>1653</v>
      </c>
      <c r="E152" s="192">
        <f>'1 уровень'!F355</f>
        <v>150.82116788321167</v>
      </c>
      <c r="F152" s="64">
        <f>'1 уровень'!G355</f>
        <v>1843.472</v>
      </c>
      <c r="G152" s="64">
        <f>'1 уровень'!H355</f>
        <v>922</v>
      </c>
      <c r="H152" s="64">
        <f>'1 уровень'!I355</f>
        <v>1364.9748800000002</v>
      </c>
      <c r="I152" s="64">
        <f>'1 уровень'!J355</f>
        <v>148.04499783080263</v>
      </c>
      <c r="J152" s="108"/>
    </row>
    <row r="153" spans="1:185" ht="30" x14ac:dyDescent="0.25">
      <c r="A153" s="123" t="s">
        <v>86</v>
      </c>
      <c r="B153" s="51">
        <f>'1 уровень'!C356</f>
        <v>1538</v>
      </c>
      <c r="C153" s="51">
        <f>'1 уровень'!D356</f>
        <v>769</v>
      </c>
      <c r="D153" s="51">
        <f>'1 уровень'!E356</f>
        <v>466</v>
      </c>
      <c r="E153" s="192">
        <f>'1 уровень'!F356</f>
        <v>60.598179453836153</v>
      </c>
      <c r="F153" s="64">
        <f>'1 уровень'!G356</f>
        <v>5265.6505999999999</v>
      </c>
      <c r="G153" s="64">
        <f>'1 уровень'!H356</f>
        <v>2633</v>
      </c>
      <c r="H153" s="64">
        <f>'1 уровень'!I356</f>
        <v>1672.2181099999998</v>
      </c>
      <c r="I153" s="64">
        <f>'1 уровень'!J356</f>
        <v>63.509992783896685</v>
      </c>
      <c r="J153" s="108"/>
    </row>
    <row r="154" spans="1:185" ht="30" x14ac:dyDescent="0.25">
      <c r="A154" s="123" t="s">
        <v>87</v>
      </c>
      <c r="B154" s="51">
        <f>'1 уровень'!C357</f>
        <v>1580</v>
      </c>
      <c r="C154" s="51">
        <f>'1 уровень'!D357</f>
        <v>790</v>
      </c>
      <c r="D154" s="51">
        <f>'1 уровень'!E357</f>
        <v>1284</v>
      </c>
      <c r="E154" s="192">
        <f>'1 уровень'!F357</f>
        <v>162.53164556962025</v>
      </c>
      <c r="F154" s="64">
        <f>'1 уровень'!G357</f>
        <v>1001.5777999999999</v>
      </c>
      <c r="G154" s="64">
        <f>'1 уровень'!H357</f>
        <v>501</v>
      </c>
      <c r="H154" s="64">
        <f>'1 уровень'!I357</f>
        <v>813.30653000000018</v>
      </c>
      <c r="I154" s="64">
        <f>'1 уровень'!J357</f>
        <v>162.33663273453098</v>
      </c>
      <c r="J154" s="108"/>
    </row>
    <row r="155" spans="1:185" ht="30" x14ac:dyDescent="0.25">
      <c r="A155" s="723" t="s">
        <v>133</v>
      </c>
      <c r="B155" s="51">
        <f>'1 уровень'!C358</f>
        <v>32048</v>
      </c>
      <c r="C155" s="51">
        <f>'1 уровень'!D358</f>
        <v>16024</v>
      </c>
      <c r="D155" s="51">
        <f>'1 уровень'!E358</f>
        <v>16633</v>
      </c>
      <c r="E155" s="192">
        <f>'1 уровень'!F358</f>
        <v>103.80054917623565</v>
      </c>
      <c r="F155" s="64">
        <f>'1 уровень'!G358</f>
        <v>20603.018239999998</v>
      </c>
      <c r="G155" s="64">
        <f>'1 уровень'!H358</f>
        <v>10302</v>
      </c>
      <c r="H155" s="64">
        <f>'1 уровень'!I358</f>
        <v>10678.236800000001</v>
      </c>
      <c r="I155" s="64">
        <f>'1 уровень'!J358</f>
        <v>103.6520753251796</v>
      </c>
      <c r="J155" s="108"/>
    </row>
    <row r="156" spans="1:185" ht="30" x14ac:dyDescent="0.25">
      <c r="A156" s="123" t="s">
        <v>134</v>
      </c>
      <c r="B156" s="51">
        <f>'1 уровень'!C359</f>
        <v>670</v>
      </c>
      <c r="C156" s="51">
        <f>'1 уровень'!D359</f>
        <v>335</v>
      </c>
      <c r="D156" s="51">
        <f>'1 уровень'!E359</f>
        <v>551</v>
      </c>
      <c r="E156" s="192">
        <f>'1 уровень'!F359</f>
        <v>164.47761194029852</v>
      </c>
      <c r="F156" s="64">
        <f>'1 уровень'!G359</f>
        <v>0</v>
      </c>
      <c r="G156" s="64">
        <f>'1 уровень'!H359</f>
        <v>0</v>
      </c>
      <c r="H156" s="64">
        <f>'1 уровень'!I359</f>
        <v>354.22688000000005</v>
      </c>
      <c r="I156" s="64">
        <f>'1 уровень'!J359</f>
        <v>0</v>
      </c>
      <c r="J156" s="108"/>
    </row>
    <row r="157" spans="1:185" ht="30" x14ac:dyDescent="0.25">
      <c r="A157" s="123" t="s">
        <v>135</v>
      </c>
      <c r="B157" s="51">
        <f>'1 уровень'!C360</f>
        <v>400</v>
      </c>
      <c r="C157" s="51">
        <f>'1 уровень'!D360</f>
        <v>160</v>
      </c>
      <c r="D157" s="51">
        <f>'1 уровень'!E360</f>
        <v>195</v>
      </c>
      <c r="E157" s="192">
        <f>'1 уровень'!F360</f>
        <v>121.875</v>
      </c>
      <c r="F157" s="64">
        <f>'1 уровень'!G360</f>
        <v>0</v>
      </c>
      <c r="G157" s="64">
        <f>'1 уровень'!H360</f>
        <v>0</v>
      </c>
      <c r="H157" s="64">
        <f>'1 уровень'!I360</f>
        <v>125.3616</v>
      </c>
      <c r="I157" s="64">
        <f>'1 уровень'!J360</f>
        <v>0</v>
      </c>
      <c r="J157" s="108"/>
    </row>
    <row r="158" spans="1:185" ht="15.75" thickBot="1" x14ac:dyDescent="0.3">
      <c r="A158" s="114" t="s">
        <v>113</v>
      </c>
      <c r="B158" s="51">
        <f>'1 уровень'!C361</f>
        <v>0</v>
      </c>
      <c r="C158" s="51">
        <f>'1 уровень'!D361</f>
        <v>0</v>
      </c>
      <c r="D158" s="51">
        <f>'1 уровень'!E361</f>
        <v>0</v>
      </c>
      <c r="E158" s="192">
        <f>'1 уровень'!F361</f>
        <v>0</v>
      </c>
      <c r="F158" s="64">
        <f>'1 уровень'!G361</f>
        <v>52029.834629629622</v>
      </c>
      <c r="G158" s="64">
        <f>'1 уровень'!H361</f>
        <v>26015</v>
      </c>
      <c r="H158" s="64">
        <f>'1 уровень'!I361</f>
        <v>18308.034099999997</v>
      </c>
      <c r="I158" s="64">
        <f>'1 уровень'!J361</f>
        <v>79.814607208745201</v>
      </c>
      <c r="J158" s="108"/>
    </row>
    <row r="159" spans="1:185" ht="15" customHeight="1" x14ac:dyDescent="0.25">
      <c r="A159" s="101" t="s">
        <v>26</v>
      </c>
      <c r="B159" s="102"/>
      <c r="C159" s="102"/>
      <c r="D159" s="102"/>
      <c r="E159" s="195"/>
      <c r="F159" s="103"/>
      <c r="G159" s="103"/>
      <c r="H159" s="103"/>
      <c r="I159" s="103"/>
      <c r="J159" s="108"/>
    </row>
    <row r="160" spans="1:185" ht="30" x14ac:dyDescent="0.25">
      <c r="A160" s="592" t="s">
        <v>130</v>
      </c>
      <c r="B160" s="589">
        <f>'1 уровень'!C377</f>
        <v>3353</v>
      </c>
      <c r="C160" s="589">
        <f>'1 уровень'!D377</f>
        <v>1677</v>
      </c>
      <c r="D160" s="589">
        <f>'1 уровень'!E377</f>
        <v>1738</v>
      </c>
      <c r="E160" s="590">
        <f>'1 уровень'!F377</f>
        <v>103.63744782349433</v>
      </c>
      <c r="F160" s="593">
        <f>'1 уровень'!G377</f>
        <v>7288.4508333333324</v>
      </c>
      <c r="G160" s="593">
        <f>'1 уровень'!H377</f>
        <v>3644</v>
      </c>
      <c r="H160" s="593">
        <f>'1 уровень'!I377</f>
        <v>4028.8831899999996</v>
      </c>
      <c r="I160" s="593">
        <f>'1 уровень'!J377</f>
        <v>110.56210729967069</v>
      </c>
      <c r="J160" s="108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</row>
    <row r="161" spans="1:185" ht="30" x14ac:dyDescent="0.25">
      <c r="A161" s="123" t="s">
        <v>83</v>
      </c>
      <c r="B161" s="51">
        <f>'1 уровень'!C378</f>
        <v>2421</v>
      </c>
      <c r="C161" s="51">
        <f>'1 уровень'!D378</f>
        <v>1211</v>
      </c>
      <c r="D161" s="51">
        <f>'1 уровень'!E378</f>
        <v>1319</v>
      </c>
      <c r="E161" s="192">
        <f>'1 уровень'!F378</f>
        <v>108.91824938067714</v>
      </c>
      <c r="F161" s="64">
        <f>'1 уровень'!G378</f>
        <v>4950.570193333333</v>
      </c>
      <c r="G161" s="64">
        <f>'1 уровень'!H378</f>
        <v>2475</v>
      </c>
      <c r="H161" s="64">
        <f>'1 уровень'!I378</f>
        <v>2666.3866999999996</v>
      </c>
      <c r="I161" s="64">
        <f>'1 уровень'!J378</f>
        <v>107.73279595959595</v>
      </c>
      <c r="J161" s="108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</row>
    <row r="162" spans="1:185" ht="30" x14ac:dyDescent="0.25">
      <c r="A162" s="123" t="s">
        <v>84</v>
      </c>
      <c r="B162" s="51">
        <f>'1 уровень'!C379</f>
        <v>738</v>
      </c>
      <c r="C162" s="51">
        <f>'1 уровень'!D379</f>
        <v>369</v>
      </c>
      <c r="D162" s="51">
        <f>'1 уровень'!E379</f>
        <v>252</v>
      </c>
      <c r="E162" s="192">
        <f>'1 уровень'!F379</f>
        <v>68.292682926829272</v>
      </c>
      <c r="F162" s="64">
        <f>'1 уровень'!G379</f>
        <v>1326.3335999999999</v>
      </c>
      <c r="G162" s="64">
        <f>'1 уровень'!H379</f>
        <v>663</v>
      </c>
      <c r="H162" s="64">
        <f>'1 уровень'!I379</f>
        <v>491.73177000000004</v>
      </c>
      <c r="I162" s="64">
        <f>'1 уровень'!J379</f>
        <v>74.16768778280543</v>
      </c>
      <c r="J162" s="108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</row>
    <row r="163" spans="1:185" ht="45" x14ac:dyDescent="0.25">
      <c r="A163" s="123" t="s">
        <v>107</v>
      </c>
      <c r="B163" s="51">
        <f>'1 уровень'!C380</f>
        <v>36</v>
      </c>
      <c r="C163" s="51">
        <f>'1 уровень'!D380</f>
        <v>18</v>
      </c>
      <c r="D163" s="51">
        <f>'1 уровень'!E380</f>
        <v>36</v>
      </c>
      <c r="E163" s="192">
        <f>'1 уровень'!F380</f>
        <v>200</v>
      </c>
      <c r="F163" s="64">
        <f>'1 уровень'!G380</f>
        <v>187.70976000000002</v>
      </c>
      <c r="G163" s="64">
        <f>'1 уровень'!H380</f>
        <v>94</v>
      </c>
      <c r="H163" s="64">
        <f>'1 уровень'!I380</f>
        <v>187.70976000000002</v>
      </c>
      <c r="I163" s="64">
        <f>'1 уровень'!J380</f>
        <v>199.69123404255319</v>
      </c>
      <c r="J163" s="108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</row>
    <row r="164" spans="1:185" ht="30" x14ac:dyDescent="0.25">
      <c r="A164" s="123" t="s">
        <v>108</v>
      </c>
      <c r="B164" s="51">
        <f>'1 уровень'!C381</f>
        <v>158</v>
      </c>
      <c r="C164" s="51">
        <f>'1 уровень'!D381</f>
        <v>79</v>
      </c>
      <c r="D164" s="51">
        <f>'1 уровень'!E381</f>
        <v>131</v>
      </c>
      <c r="E164" s="192">
        <f>'1 уровень'!F381</f>
        <v>165.82278481012656</v>
      </c>
      <c r="F164" s="64">
        <f>'1 уровень'!G381</f>
        <v>823.83728000000008</v>
      </c>
      <c r="G164" s="64">
        <f>'1 уровень'!H381</f>
        <v>412</v>
      </c>
      <c r="H164" s="64">
        <f>'1 уровень'!I381</f>
        <v>683.05495999999994</v>
      </c>
      <c r="I164" s="64">
        <f>'1 уровень'!J381</f>
        <v>165.79003883495145</v>
      </c>
      <c r="J164" s="108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  <c r="FP164" s="47"/>
      <c r="FQ164" s="47"/>
      <c r="FR164" s="47"/>
      <c r="FS164" s="47"/>
      <c r="FT164" s="47"/>
      <c r="FU164" s="47"/>
      <c r="FV164" s="47"/>
      <c r="FW164" s="47"/>
      <c r="FX164" s="47"/>
      <c r="FY164" s="47"/>
      <c r="FZ164" s="47"/>
      <c r="GA164" s="47"/>
      <c r="GB164" s="47"/>
      <c r="GC164" s="47"/>
    </row>
    <row r="165" spans="1:185" ht="30" x14ac:dyDescent="0.25">
      <c r="A165" s="592" t="s">
        <v>122</v>
      </c>
      <c r="B165" s="589">
        <f>'1 уровень'!C382</f>
        <v>7697</v>
      </c>
      <c r="C165" s="589">
        <f>'1 уровень'!D382</f>
        <v>3849</v>
      </c>
      <c r="D165" s="589">
        <f>'1 уровень'!E382</f>
        <v>2350</v>
      </c>
      <c r="E165" s="590">
        <f>'1 уровень'!F382</f>
        <v>61.054819433619123</v>
      </c>
      <c r="F165" s="593">
        <f>'1 уровень'!G382</f>
        <v>12749.083509999999</v>
      </c>
      <c r="G165" s="593">
        <f>'1 уровень'!H382</f>
        <v>6374</v>
      </c>
      <c r="H165" s="593">
        <f>'1 уровень'!I382</f>
        <v>3449.7803199999998</v>
      </c>
      <c r="I165" s="593">
        <f>'1 уровень'!J382</f>
        <v>54.122690931910888</v>
      </c>
      <c r="J165" s="108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</row>
    <row r="166" spans="1:185" ht="30" x14ac:dyDescent="0.25">
      <c r="A166" s="123" t="s">
        <v>118</v>
      </c>
      <c r="B166" s="51">
        <f>'1 уровень'!C383</f>
        <v>2000</v>
      </c>
      <c r="C166" s="51">
        <f>'1 уровень'!D383</f>
        <v>1000</v>
      </c>
      <c r="D166" s="51">
        <f>'1 уровень'!E383</f>
        <v>679</v>
      </c>
      <c r="E166" s="192">
        <f>'1 уровень'!F383</f>
        <v>67.900000000000006</v>
      </c>
      <c r="F166" s="64">
        <f>'1 уровень'!G383</f>
        <v>2936.4</v>
      </c>
      <c r="G166" s="64">
        <f>'1 уровень'!H383</f>
        <v>1468</v>
      </c>
      <c r="H166" s="64">
        <f>'1 уровень'!I383</f>
        <v>998.66183999999987</v>
      </c>
      <c r="I166" s="64">
        <f>'1 уровень'!J383</f>
        <v>68.028735694822885</v>
      </c>
      <c r="J166" s="108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</row>
    <row r="167" spans="1:185" ht="60" x14ac:dyDescent="0.25">
      <c r="A167" s="123" t="s">
        <v>85</v>
      </c>
      <c r="B167" s="51">
        <f>'1 уровень'!C384</f>
        <v>3650</v>
      </c>
      <c r="C167" s="51">
        <f>'1 уровень'!D384</f>
        <v>1825</v>
      </c>
      <c r="D167" s="51">
        <f>'1 уровень'!E384</f>
        <v>977</v>
      </c>
      <c r="E167" s="192">
        <f>'1 уровень'!F384</f>
        <v>53.534246575342472</v>
      </c>
      <c r="F167" s="64">
        <f>'1 уровень'!G384</f>
        <v>7041.8055599999998</v>
      </c>
      <c r="G167" s="64">
        <f>'1 уровень'!H384</f>
        <v>3521</v>
      </c>
      <c r="H167" s="64">
        <f>'1 уровень'!I384</f>
        <v>1733.0868699999999</v>
      </c>
      <c r="I167" s="64">
        <f>'1 уровень'!J384</f>
        <v>49.221439079806864</v>
      </c>
      <c r="J167" s="108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</row>
    <row r="168" spans="1:185" ht="45" x14ac:dyDescent="0.25">
      <c r="A168" s="123" t="s">
        <v>119</v>
      </c>
      <c r="B168" s="51">
        <f>'1 уровень'!C385</f>
        <v>1052</v>
      </c>
      <c r="C168" s="51">
        <f>'1 уровень'!D385</f>
        <v>526</v>
      </c>
      <c r="D168" s="51">
        <f>'1 уровень'!E385</f>
        <v>505</v>
      </c>
      <c r="E168" s="192">
        <f>'1 уровень'!F385</f>
        <v>96.00760456273764</v>
      </c>
      <c r="F168" s="64">
        <f>'1 уровень'!G385</f>
        <v>884.73199999999997</v>
      </c>
      <c r="G168" s="64">
        <f>'1 уровень'!H385</f>
        <v>442</v>
      </c>
      <c r="H168" s="64">
        <f>'1 уровень'!I385</f>
        <v>364.94313000000005</v>
      </c>
      <c r="I168" s="64">
        <f>'1 уровень'!J385</f>
        <v>82.5663190045249</v>
      </c>
      <c r="J168" s="108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</row>
    <row r="169" spans="1:185" ht="30" x14ac:dyDescent="0.25">
      <c r="A169" s="123" t="s">
        <v>86</v>
      </c>
      <c r="B169" s="51">
        <f>'1 уровень'!C386</f>
        <v>450</v>
      </c>
      <c r="C169" s="51">
        <f>'1 уровень'!D386</f>
        <v>225</v>
      </c>
      <c r="D169" s="51">
        <f>'1 уровень'!E386</f>
        <v>87</v>
      </c>
      <c r="E169" s="192">
        <f>'1 уровень'!F386</f>
        <v>38.666666666666664</v>
      </c>
      <c r="F169" s="64">
        <f>'1 уровень'!G386</f>
        <v>1540.665</v>
      </c>
      <c r="G169" s="64">
        <f>'1 уровень'!H386</f>
        <v>770</v>
      </c>
      <c r="H169" s="64">
        <f>'1 уровень'!I386</f>
        <v>288.42965999999996</v>
      </c>
      <c r="I169" s="64">
        <f>'1 уровень'!J386</f>
        <v>37.458397402597399</v>
      </c>
      <c r="J169" s="108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</row>
    <row r="170" spans="1:185" ht="30" x14ac:dyDescent="0.25">
      <c r="A170" s="123" t="s">
        <v>87</v>
      </c>
      <c r="B170" s="51">
        <f>'1 уровень'!C387</f>
        <v>545</v>
      </c>
      <c r="C170" s="51">
        <f>'1 уровень'!D387</f>
        <v>273</v>
      </c>
      <c r="D170" s="51">
        <f>'1 уровень'!E387</f>
        <v>102</v>
      </c>
      <c r="E170" s="192">
        <f>'1 уровень'!F387</f>
        <v>37.362637362637365</v>
      </c>
      <c r="F170" s="64">
        <f>'1 уровень'!G387</f>
        <v>345.48095000000001</v>
      </c>
      <c r="G170" s="64">
        <f>'1 уровень'!H387</f>
        <v>173</v>
      </c>
      <c r="H170" s="64">
        <f>'1 уровень'!I387</f>
        <v>64.658820000000006</v>
      </c>
      <c r="I170" s="64">
        <f>'1 уровень'!J387</f>
        <v>37.375040462427748</v>
      </c>
      <c r="J170" s="10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</row>
    <row r="171" spans="1:185" ht="30" x14ac:dyDescent="0.25">
      <c r="A171" s="723" t="s">
        <v>133</v>
      </c>
      <c r="B171" s="51">
        <f>'1 уровень'!C374</f>
        <v>9000</v>
      </c>
      <c r="C171" s="51">
        <f>'1 уровень'!D374</f>
        <v>4500</v>
      </c>
      <c r="D171" s="51">
        <f>'1 уровень'!E374</f>
        <v>3278</v>
      </c>
      <c r="E171" s="192">
        <f>'1 уровень'!F374</f>
        <v>72.844444444444449</v>
      </c>
      <c r="F171" s="64">
        <f>'1 уровень'!G374</f>
        <v>5785.92</v>
      </c>
      <c r="G171" s="64">
        <f>'1 уровень'!H374</f>
        <v>2893</v>
      </c>
      <c r="H171" s="64">
        <f>'1 уровень'!I374</f>
        <v>2079.8646900000003</v>
      </c>
      <c r="I171" s="64">
        <f>'1 уровень'!J374</f>
        <v>71.893006913238864</v>
      </c>
      <c r="J171" s="108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</row>
    <row r="172" spans="1:185" ht="15.75" thickBot="1" x14ac:dyDescent="0.3">
      <c r="A172" s="114" t="s">
        <v>116</v>
      </c>
      <c r="B172" s="51">
        <f>'1 уровень'!C389</f>
        <v>0</v>
      </c>
      <c r="C172" s="51">
        <f>'1 уровень'!D389</f>
        <v>0</v>
      </c>
      <c r="D172" s="51">
        <f>'1 уровень'!E389</f>
        <v>0</v>
      </c>
      <c r="E172" s="192">
        <f>'1 уровень'!F389</f>
        <v>0</v>
      </c>
      <c r="F172" s="64">
        <f>'1 уровень'!G389</f>
        <v>25823.454343333331</v>
      </c>
      <c r="G172" s="64">
        <f>'1 уровень'!H389</f>
        <v>12911</v>
      </c>
      <c r="H172" s="64">
        <f>'1 уровень'!I389</f>
        <v>9558.5282000000007</v>
      </c>
      <c r="I172" s="64">
        <f>'1 уровень'!J389</f>
        <v>74.033988072186503</v>
      </c>
      <c r="J172" s="108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</row>
    <row r="173" spans="1:185" x14ac:dyDescent="0.25">
      <c r="A173" s="101" t="s">
        <v>27</v>
      </c>
      <c r="B173" s="102"/>
      <c r="C173" s="102"/>
      <c r="D173" s="102"/>
      <c r="E173" s="195"/>
      <c r="F173" s="104"/>
      <c r="G173" s="104"/>
      <c r="H173" s="104"/>
      <c r="I173" s="104"/>
      <c r="J173" s="108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</row>
    <row r="174" spans="1:185" ht="30" x14ac:dyDescent="0.25">
      <c r="A174" s="592" t="s">
        <v>130</v>
      </c>
      <c r="B174" s="589">
        <f>'2 уровень'!C277</f>
        <v>6596</v>
      </c>
      <c r="C174" s="589">
        <f>'2 уровень'!D277</f>
        <v>3298</v>
      </c>
      <c r="D174" s="589">
        <f>'2 уровень'!E277</f>
        <v>2851</v>
      </c>
      <c r="E174" s="590">
        <f>'2 уровень'!F277</f>
        <v>86.446331109763491</v>
      </c>
      <c r="F174" s="593">
        <f>'2 уровень'!G277</f>
        <v>16847.988142222221</v>
      </c>
      <c r="G174" s="593">
        <f>'2 уровень'!H277</f>
        <v>8424</v>
      </c>
      <c r="H174" s="593">
        <f>'2 уровень'!I277</f>
        <v>7640.9155100000007</v>
      </c>
      <c r="I174" s="593">
        <f>'2 уровень'!J277</f>
        <v>90.704125237416918</v>
      </c>
      <c r="J174" s="108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</row>
    <row r="175" spans="1:185" ht="30" x14ac:dyDescent="0.25">
      <c r="A175" s="123" t="s">
        <v>83</v>
      </c>
      <c r="B175" s="266">
        <f>'2 уровень'!C278</f>
        <v>4852</v>
      </c>
      <c r="C175" s="266">
        <f>'2 уровень'!D278</f>
        <v>2426</v>
      </c>
      <c r="D175" s="51">
        <f>'2 уровень'!E278</f>
        <v>2321</v>
      </c>
      <c r="E175" s="267">
        <f>'2 уровень'!F278</f>
        <v>95.671887881286068</v>
      </c>
      <c r="F175" s="205">
        <f>'2 уровень'!G278</f>
        <v>11905.906606222221</v>
      </c>
      <c r="G175" s="205">
        <f>'2 уровень'!H278</f>
        <v>5953</v>
      </c>
      <c r="H175" s="64">
        <f>'2 уровень'!I278</f>
        <v>5455.6850600000007</v>
      </c>
      <c r="I175" s="205">
        <f>'2 уровень'!J278</f>
        <v>91.64597782630608</v>
      </c>
      <c r="J175" s="10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</row>
    <row r="176" spans="1:185" ht="30" x14ac:dyDescent="0.25">
      <c r="A176" s="123" t="s">
        <v>84</v>
      </c>
      <c r="B176" s="266">
        <f>'2 уровень'!C279</f>
        <v>1456</v>
      </c>
      <c r="C176" s="266">
        <f>'2 уровень'!D279</f>
        <v>728</v>
      </c>
      <c r="D176" s="51">
        <f>'2 уровень'!E279</f>
        <v>283</v>
      </c>
      <c r="E176" s="267">
        <f>'2 уровень'!F279</f>
        <v>38.873626373626372</v>
      </c>
      <c r="F176" s="205">
        <f>'2 уровень'!G279</f>
        <v>3140.0678399999997</v>
      </c>
      <c r="G176" s="205">
        <f>'2 уровень'!H279</f>
        <v>1570</v>
      </c>
      <c r="H176" s="64">
        <f>'2 уровень'!I279</f>
        <v>639.75391999999988</v>
      </c>
      <c r="I176" s="205">
        <f>'2 уровень'!J279</f>
        <v>40.748657324840757</v>
      </c>
      <c r="J176" s="108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</row>
    <row r="177" spans="1:185" ht="45" x14ac:dyDescent="0.25">
      <c r="A177" s="123" t="s">
        <v>107</v>
      </c>
      <c r="B177" s="266">
        <f>'2 уровень'!C280</f>
        <v>74</v>
      </c>
      <c r="C177" s="266">
        <f>'2 уровень'!D280</f>
        <v>37</v>
      </c>
      <c r="D177" s="51">
        <f>'2 уровень'!E280</f>
        <v>78</v>
      </c>
      <c r="E177" s="267">
        <f>'2 уровень'!F280</f>
        <v>210.81081081081078</v>
      </c>
      <c r="F177" s="205">
        <f>'2 уровень'!G280</f>
        <v>463.01740799999999</v>
      </c>
      <c r="G177" s="205">
        <f>'2 уровень'!H280</f>
        <v>232</v>
      </c>
      <c r="H177" s="64">
        <f>'2 уровень'!I280</f>
        <v>488.04522000000003</v>
      </c>
      <c r="I177" s="205">
        <f>'2 уровень'!J280</f>
        <v>210.36431896551724</v>
      </c>
      <c r="J177" s="108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</row>
    <row r="178" spans="1:185" ht="30" x14ac:dyDescent="0.25">
      <c r="A178" s="123" t="s">
        <v>108</v>
      </c>
      <c r="B178" s="266">
        <f>'2 уровень'!C281</f>
        <v>214</v>
      </c>
      <c r="C178" s="266">
        <f>'2 уровень'!D281</f>
        <v>107</v>
      </c>
      <c r="D178" s="51">
        <f>'2 уровень'!E281</f>
        <v>169</v>
      </c>
      <c r="E178" s="267">
        <f>'2 уровень'!F281</f>
        <v>157.94392523364488</v>
      </c>
      <c r="F178" s="205">
        <f>'2 уровень'!G281</f>
        <v>1338.996288</v>
      </c>
      <c r="G178" s="205">
        <f>'2 уровень'!H281</f>
        <v>669</v>
      </c>
      <c r="H178" s="64">
        <f>'2 уровень'!I281</f>
        <v>1057.4313099999997</v>
      </c>
      <c r="I178" s="205">
        <f>'2 уровень'!J281</f>
        <v>158.06148131539607</v>
      </c>
      <c r="J178" s="108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  <c r="FP178" s="47"/>
      <c r="FQ178" s="47"/>
      <c r="FR178" s="47"/>
      <c r="FS178" s="47"/>
      <c r="FT178" s="47"/>
      <c r="FU178" s="47"/>
      <c r="FV178" s="47"/>
      <c r="FW178" s="47"/>
      <c r="FX178" s="47"/>
      <c r="FY178" s="47"/>
      <c r="FZ178" s="47"/>
      <c r="GA178" s="47"/>
      <c r="GB178" s="47"/>
      <c r="GC178" s="47"/>
    </row>
    <row r="179" spans="1:185" ht="30" x14ac:dyDescent="0.25">
      <c r="A179" s="592" t="s">
        <v>122</v>
      </c>
      <c r="B179" s="589">
        <f>'2 уровень'!C282</f>
        <v>18127</v>
      </c>
      <c r="C179" s="589">
        <f>'2 уровень'!D282</f>
        <v>9064</v>
      </c>
      <c r="D179" s="589">
        <f>'2 уровень'!E282</f>
        <v>3872</v>
      </c>
      <c r="E179" s="590">
        <f>'2 уровень'!F282</f>
        <v>42.718446601941743</v>
      </c>
      <c r="F179" s="593">
        <f>'2 уровень'!G282</f>
        <v>34030.404000000002</v>
      </c>
      <c r="G179" s="593">
        <f>'2 уровень'!H282</f>
        <v>17015</v>
      </c>
      <c r="H179" s="593">
        <f>'2 уровень'!I282</f>
        <v>10643.41279</v>
      </c>
      <c r="I179" s="593">
        <f>'2 уровень'!J282</f>
        <v>62.553116602997363</v>
      </c>
      <c r="J179" s="10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  <c r="FP179" s="47"/>
      <c r="FQ179" s="47"/>
      <c r="FR179" s="47"/>
      <c r="FS179" s="47"/>
      <c r="FT179" s="47"/>
      <c r="FU179" s="47"/>
      <c r="FV179" s="47"/>
      <c r="FW179" s="47"/>
      <c r="FX179" s="47"/>
      <c r="FY179" s="47"/>
      <c r="FZ179" s="47"/>
      <c r="GA179" s="47"/>
      <c r="GB179" s="47"/>
      <c r="GC179" s="47"/>
    </row>
    <row r="180" spans="1:185" ht="30" x14ac:dyDescent="0.25">
      <c r="A180" s="123" t="s">
        <v>118</v>
      </c>
      <c r="B180" s="266">
        <f>'2 уровень'!C283</f>
        <v>8500</v>
      </c>
      <c r="C180" s="266">
        <f>'2 уровень'!D283</f>
        <v>4250</v>
      </c>
      <c r="D180" s="51">
        <f>'2 уровень'!E283</f>
        <v>374</v>
      </c>
      <c r="E180" s="267">
        <f>'2 уровень'!F283</f>
        <v>8.7999999999999989</v>
      </c>
      <c r="F180" s="205">
        <f>'2 уровень'!G283</f>
        <v>14907.895</v>
      </c>
      <c r="G180" s="205">
        <f>'2 уровень'!H283</f>
        <v>7454</v>
      </c>
      <c r="H180" s="64">
        <f>'2 уровень'!I283</f>
        <v>663.57488999999998</v>
      </c>
      <c r="I180" s="205">
        <f>'2 уровень'!J283</f>
        <v>8.902265763348538</v>
      </c>
      <c r="J180" s="108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  <c r="FP180" s="47"/>
      <c r="FQ180" s="47"/>
      <c r="FR180" s="47"/>
      <c r="FS180" s="47"/>
      <c r="FT180" s="47"/>
      <c r="FU180" s="47"/>
      <c r="FV180" s="47"/>
      <c r="FW180" s="47"/>
      <c r="FX180" s="47"/>
      <c r="FY180" s="47"/>
      <c r="FZ180" s="47"/>
      <c r="GA180" s="47"/>
      <c r="GB180" s="47"/>
      <c r="GC180" s="47"/>
    </row>
    <row r="181" spans="1:185" ht="60" x14ac:dyDescent="0.25">
      <c r="A181" s="123" t="s">
        <v>85</v>
      </c>
      <c r="B181" s="266">
        <f>'2 уровень'!C284</f>
        <v>6400</v>
      </c>
      <c r="C181" s="266">
        <f>'2 уровень'!D284</f>
        <v>3200</v>
      </c>
      <c r="D181" s="51">
        <f>'2 уровень'!E284</f>
        <v>2726</v>
      </c>
      <c r="E181" s="267">
        <f>'2 уровень'!F284</f>
        <v>85.1875</v>
      </c>
      <c r="F181" s="205">
        <f>'2 уровень'!G284</f>
        <v>14527.788500000001</v>
      </c>
      <c r="G181" s="205">
        <f>'2 уровень'!H284</f>
        <v>7264</v>
      </c>
      <c r="H181" s="64">
        <f>'2 уровень'!I284</f>
        <v>9183.9372800000019</v>
      </c>
      <c r="I181" s="205">
        <f>'2 уровень'!J284</f>
        <v>126.43085462555068</v>
      </c>
      <c r="J181" s="108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  <c r="FP181" s="47"/>
      <c r="FQ181" s="47"/>
      <c r="FR181" s="47"/>
      <c r="FS181" s="47"/>
      <c r="FT181" s="47"/>
      <c r="FU181" s="47"/>
      <c r="FV181" s="47"/>
      <c r="FW181" s="47"/>
      <c r="FX181" s="47"/>
      <c r="FY181" s="47"/>
      <c r="FZ181" s="47"/>
      <c r="GA181" s="47"/>
      <c r="GB181" s="47"/>
      <c r="GC181" s="47"/>
    </row>
    <row r="182" spans="1:185" ht="45" x14ac:dyDescent="0.25">
      <c r="A182" s="123" t="s">
        <v>119</v>
      </c>
      <c r="B182" s="266">
        <f>'2 уровень'!C285</f>
        <v>2077</v>
      </c>
      <c r="C182" s="266">
        <f>'2 уровень'!D285</f>
        <v>1039</v>
      </c>
      <c r="D182" s="51">
        <f>'2 уровень'!E285</f>
        <v>679</v>
      </c>
      <c r="E182" s="267">
        <f>'2 уровень'!F285</f>
        <v>65.351299326275267</v>
      </c>
      <c r="F182" s="205">
        <f>'2 уровень'!G285</f>
        <v>2099.8470000000002</v>
      </c>
      <c r="G182" s="205">
        <f>'2 уровень'!H285</f>
        <v>1050</v>
      </c>
      <c r="H182" s="64">
        <f>'2 уровень'!I285</f>
        <v>556.89223000000015</v>
      </c>
      <c r="I182" s="205">
        <f>'2 уровень'!J285</f>
        <v>53.037355238095252</v>
      </c>
      <c r="J182" s="108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  <c r="FP182" s="47"/>
      <c r="FQ182" s="47"/>
      <c r="FR182" s="47"/>
      <c r="FS182" s="47"/>
      <c r="FT182" s="47"/>
      <c r="FU182" s="47"/>
      <c r="FV182" s="47"/>
      <c r="FW182" s="47"/>
      <c r="FX182" s="47"/>
      <c r="FY182" s="47"/>
      <c r="FZ182" s="47"/>
      <c r="GA182" s="47"/>
      <c r="GB182" s="47"/>
      <c r="GC182" s="47"/>
    </row>
    <row r="183" spans="1:185" ht="30" x14ac:dyDescent="0.25">
      <c r="A183" s="123" t="s">
        <v>86</v>
      </c>
      <c r="B183" s="266">
        <f>'2 уровень'!C286</f>
        <v>500</v>
      </c>
      <c r="C183" s="266">
        <f>'2 уровень'!D286</f>
        <v>250</v>
      </c>
      <c r="D183" s="51">
        <f>'2 уровень'!E286</f>
        <v>62</v>
      </c>
      <c r="E183" s="267">
        <f>'2 уровень'!F286</f>
        <v>24.8</v>
      </c>
      <c r="F183" s="205">
        <f>'2 уровень'!G286</f>
        <v>2000.425</v>
      </c>
      <c r="G183" s="205">
        <f>'2 уровень'!H286</f>
        <v>1000</v>
      </c>
      <c r="H183" s="64">
        <f>'2 уровень'!I286</f>
        <v>215.42699999999999</v>
      </c>
      <c r="I183" s="205">
        <f>'2 уровень'!J286</f>
        <v>21.542699999999996</v>
      </c>
      <c r="J183" s="108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  <c r="FP183" s="47"/>
      <c r="FQ183" s="47"/>
      <c r="FR183" s="47"/>
      <c r="FS183" s="47"/>
      <c r="FT183" s="47"/>
      <c r="FU183" s="47"/>
      <c r="FV183" s="47"/>
      <c r="FW183" s="47"/>
      <c r="FX183" s="47"/>
      <c r="FY183" s="47"/>
      <c r="FZ183" s="47"/>
      <c r="GA183" s="47"/>
      <c r="GB183" s="47"/>
      <c r="GC183" s="47"/>
    </row>
    <row r="184" spans="1:185" ht="30" x14ac:dyDescent="0.25">
      <c r="A184" s="123" t="s">
        <v>87</v>
      </c>
      <c r="B184" s="266">
        <f>'2 уровень'!C287</f>
        <v>650</v>
      </c>
      <c r="C184" s="266">
        <f>'2 уровень'!D287</f>
        <v>325</v>
      </c>
      <c r="D184" s="51">
        <f>'2 уровень'!E287</f>
        <v>31</v>
      </c>
      <c r="E184" s="267">
        <f>'2 уровень'!F287</f>
        <v>9.5384615384615383</v>
      </c>
      <c r="F184" s="205">
        <f>'2 уровень'!G287</f>
        <v>494.44850000000008</v>
      </c>
      <c r="G184" s="205">
        <f>'2 уровень'!H287</f>
        <v>247</v>
      </c>
      <c r="H184" s="64">
        <f>'2 уровень'!I287</f>
        <v>23.581390000000003</v>
      </c>
      <c r="I184" s="205">
        <f>'2 уровень'!J287</f>
        <v>9.5471214574898795</v>
      </c>
      <c r="J184" s="108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  <c r="FP184" s="47"/>
      <c r="FQ184" s="47"/>
      <c r="FR184" s="47"/>
      <c r="FS184" s="47"/>
      <c r="FT184" s="47"/>
      <c r="FU184" s="47"/>
      <c r="FV184" s="47"/>
      <c r="FW184" s="47"/>
      <c r="FX184" s="47"/>
      <c r="FY184" s="47"/>
      <c r="FZ184" s="47"/>
      <c r="GA184" s="47"/>
      <c r="GB184" s="47"/>
      <c r="GC184" s="47"/>
    </row>
    <row r="185" spans="1:185" ht="30" x14ac:dyDescent="0.25">
      <c r="A185" s="123" t="s">
        <v>133</v>
      </c>
      <c r="B185" s="266">
        <f>'2 уровень'!C288</f>
        <v>16900</v>
      </c>
      <c r="C185" s="266">
        <f>'2 уровень'!D288</f>
        <v>8450</v>
      </c>
      <c r="D185" s="51">
        <f>'2 уровень'!E288</f>
        <v>5134</v>
      </c>
      <c r="E185" s="267">
        <f>'2 уровень'!F288</f>
        <v>60.757396449704139</v>
      </c>
      <c r="F185" s="205">
        <f>'2 уровень'!G288</f>
        <v>13037.674000000001</v>
      </c>
      <c r="G185" s="205">
        <f>'2 уровень'!H288</f>
        <v>6519</v>
      </c>
      <c r="H185" s="64">
        <f>'2 уровень'!I288</f>
        <v>3904.9576700000002</v>
      </c>
      <c r="I185" s="205">
        <f>'2 уровень'!J288</f>
        <v>59.901176100628938</v>
      </c>
      <c r="J185" s="108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  <c r="FP185" s="47"/>
      <c r="FQ185" s="47"/>
      <c r="FR185" s="47"/>
      <c r="FS185" s="47"/>
      <c r="FT185" s="47"/>
      <c r="FU185" s="47"/>
      <c r="FV185" s="47"/>
      <c r="FW185" s="47"/>
      <c r="FX185" s="47"/>
      <c r="FY185" s="47"/>
      <c r="FZ185" s="47"/>
      <c r="GA185" s="47"/>
      <c r="GB185" s="47"/>
      <c r="GC185" s="47"/>
    </row>
    <row r="186" spans="1:185" ht="30" x14ac:dyDescent="0.25">
      <c r="A186" s="123" t="s">
        <v>134</v>
      </c>
      <c r="B186" s="266">
        <f>'2 уровень'!C289</f>
        <v>910</v>
      </c>
      <c r="C186" s="266">
        <f>'2 уровень'!D289</f>
        <v>455</v>
      </c>
      <c r="D186" s="51">
        <f>'2 уровень'!E289</f>
        <v>893</v>
      </c>
      <c r="E186" s="267">
        <f>'2 уровень'!F289</f>
        <v>196.26373626373626</v>
      </c>
      <c r="F186" s="205">
        <f>'2 уровень'!G289</f>
        <v>0</v>
      </c>
      <c r="G186" s="205">
        <f>'2 уровень'!H289</f>
        <v>0</v>
      </c>
      <c r="H186" s="64">
        <f>'2 уровень'!I289</f>
        <v>688.14231999999993</v>
      </c>
      <c r="I186" s="205">
        <f>'2 уровень'!J289</f>
        <v>0</v>
      </c>
      <c r="J186" s="108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  <c r="FP186" s="47"/>
      <c r="FQ186" s="47"/>
      <c r="FR186" s="47"/>
      <c r="FS186" s="47"/>
      <c r="FT186" s="47"/>
      <c r="FU186" s="47"/>
      <c r="FV186" s="47"/>
      <c r="FW186" s="47"/>
      <c r="FX186" s="47"/>
      <c r="FY186" s="47"/>
      <c r="FZ186" s="47"/>
      <c r="GA186" s="47"/>
      <c r="GB186" s="47"/>
      <c r="GC186" s="47"/>
    </row>
    <row r="187" spans="1:185" ht="30" x14ac:dyDescent="0.25">
      <c r="A187" s="123" t="s">
        <v>135</v>
      </c>
      <c r="B187" s="266">
        <f>'2 уровень'!C290</f>
        <v>50</v>
      </c>
      <c r="C187" s="266">
        <f>'2 уровень'!D290</f>
        <v>25</v>
      </c>
      <c r="D187" s="51">
        <f>'2 уровень'!E290</f>
        <v>259</v>
      </c>
      <c r="E187" s="267">
        <f>'2 уровень'!F290</f>
        <v>1036</v>
      </c>
      <c r="F187" s="205">
        <f>'2 уровень'!G290</f>
        <v>0</v>
      </c>
      <c r="G187" s="205">
        <f>'2 уровень'!H290</f>
        <v>0</v>
      </c>
      <c r="H187" s="64">
        <f>'2 уровень'!I290</f>
        <v>199.80813999999998</v>
      </c>
      <c r="I187" s="205">
        <f>'2 уровень'!J290</f>
        <v>0</v>
      </c>
      <c r="J187" s="108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  <c r="FP187" s="47"/>
      <c r="FQ187" s="47"/>
      <c r="FR187" s="47"/>
      <c r="FS187" s="47"/>
      <c r="FT187" s="47"/>
      <c r="FU187" s="47"/>
      <c r="FV187" s="47"/>
      <c r="FW187" s="47"/>
      <c r="FX187" s="47"/>
      <c r="FY187" s="47"/>
      <c r="FZ187" s="47"/>
      <c r="GA187" s="47"/>
      <c r="GB187" s="47"/>
      <c r="GC187" s="47"/>
    </row>
    <row r="188" spans="1:185" ht="15.75" thickBot="1" x14ac:dyDescent="0.3">
      <c r="A188" s="118" t="s">
        <v>4</v>
      </c>
      <c r="B188" s="266">
        <f>'2 уровень'!C291</f>
        <v>0</v>
      </c>
      <c r="C188" s="266">
        <f>'2 уровень'!D291</f>
        <v>0</v>
      </c>
      <c r="D188" s="51">
        <f>'2 уровень'!E291</f>
        <v>0</v>
      </c>
      <c r="E188" s="267">
        <f>'2 уровень'!F291</f>
        <v>0</v>
      </c>
      <c r="F188" s="205">
        <f>'2 уровень'!G291</f>
        <v>63916.066142222218</v>
      </c>
      <c r="G188" s="205">
        <f>'2 уровень'!H291</f>
        <v>31958</v>
      </c>
      <c r="H188" s="64">
        <f>'2 уровень'!I291</f>
        <v>22189.285970000001</v>
      </c>
      <c r="I188" s="205">
        <f>'2 уровень'!J291</f>
        <v>69.432649008073099</v>
      </c>
      <c r="J188" s="108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  <c r="FP188" s="47"/>
      <c r="FQ188" s="47"/>
      <c r="FR188" s="47"/>
      <c r="FS188" s="47"/>
      <c r="FT188" s="47"/>
      <c r="FU188" s="47"/>
      <c r="FV188" s="47"/>
      <c r="FW188" s="47"/>
      <c r="FX188" s="47"/>
      <c r="FY188" s="47"/>
      <c r="FZ188" s="47"/>
      <c r="GA188" s="47"/>
      <c r="GB188" s="47"/>
      <c r="GC188" s="47"/>
    </row>
    <row r="189" spans="1:185" ht="15" customHeight="1" x14ac:dyDescent="0.25">
      <c r="A189" s="101" t="s">
        <v>15</v>
      </c>
      <c r="B189" s="102"/>
      <c r="C189" s="102"/>
      <c r="D189" s="102"/>
      <c r="E189" s="195"/>
      <c r="F189" s="103"/>
      <c r="G189" s="103"/>
      <c r="H189" s="103"/>
      <c r="I189" s="103"/>
      <c r="J189" s="108"/>
    </row>
    <row r="190" spans="1:185" ht="30" x14ac:dyDescent="0.25">
      <c r="A190" s="592" t="s">
        <v>130</v>
      </c>
      <c r="B190" s="589">
        <f>'2 уровень'!C310</f>
        <v>6835</v>
      </c>
      <c r="C190" s="589">
        <f>'2 уровень'!D310</f>
        <v>3419</v>
      </c>
      <c r="D190" s="589">
        <f>'2 уровень'!E310</f>
        <v>3686</v>
      </c>
      <c r="E190" s="590">
        <f>'2 уровень'!F310</f>
        <v>107.8093009651945</v>
      </c>
      <c r="F190" s="593">
        <f>'2 уровень'!G310</f>
        <v>16980.619540444444</v>
      </c>
      <c r="G190" s="593">
        <f>'2 уровень'!H310</f>
        <v>8489</v>
      </c>
      <c r="H190" s="593">
        <f>'2 уровень'!I310</f>
        <v>8321.3112899999996</v>
      </c>
      <c r="I190" s="593">
        <f>'2 уровень'!J310</f>
        <v>98.024635292731759</v>
      </c>
      <c r="J190" s="108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  <c r="FP190" s="47"/>
      <c r="FQ190" s="47"/>
      <c r="FR190" s="47"/>
      <c r="FS190" s="47"/>
      <c r="FT190" s="47"/>
      <c r="FU190" s="47"/>
      <c r="FV190" s="47"/>
      <c r="FW190" s="47"/>
      <c r="FX190" s="47"/>
      <c r="FY190" s="47"/>
      <c r="FZ190" s="47"/>
      <c r="GA190" s="47"/>
      <c r="GB190" s="47"/>
      <c r="GC190" s="47"/>
    </row>
    <row r="191" spans="1:185" ht="30" x14ac:dyDescent="0.25">
      <c r="A191" s="123" t="s">
        <v>83</v>
      </c>
      <c r="B191" s="51">
        <f>'2 уровень'!C311</f>
        <v>5123</v>
      </c>
      <c r="C191" s="51">
        <f>'2 уровень'!D311</f>
        <v>2562</v>
      </c>
      <c r="D191" s="51">
        <f>'2 уровень'!E311</f>
        <v>2714</v>
      </c>
      <c r="E191" s="192">
        <f>'2 уровень'!F311</f>
        <v>105.9328649492584</v>
      </c>
      <c r="F191" s="64">
        <f>'2 уровень'!G311</f>
        <v>12570.890260444443</v>
      </c>
      <c r="G191" s="64">
        <f>'2 уровень'!H311</f>
        <v>6285</v>
      </c>
      <c r="H191" s="64">
        <f>'2 уровень'!I311</f>
        <v>5597.3322699999999</v>
      </c>
      <c r="I191" s="64">
        <f>'2 уровень'!J311</f>
        <v>89.05858822593477</v>
      </c>
      <c r="J191" s="108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  <c r="FP191" s="47"/>
      <c r="FQ191" s="47"/>
      <c r="FR191" s="47"/>
      <c r="FS191" s="47"/>
      <c r="FT191" s="47"/>
      <c r="FU191" s="47"/>
      <c r="FV191" s="47"/>
      <c r="FW191" s="47"/>
      <c r="FX191" s="47"/>
      <c r="FY191" s="47"/>
      <c r="FZ191" s="47"/>
      <c r="GA191" s="47"/>
      <c r="GB191" s="47"/>
      <c r="GC191" s="47"/>
    </row>
    <row r="192" spans="1:185" ht="30" x14ac:dyDescent="0.25">
      <c r="A192" s="123" t="s">
        <v>84</v>
      </c>
      <c r="B192" s="51">
        <f>'2 уровень'!C312</f>
        <v>1537</v>
      </c>
      <c r="C192" s="51">
        <f>'2 уровень'!D312</f>
        <v>769</v>
      </c>
      <c r="D192" s="51">
        <f>'2 уровень'!E312</f>
        <v>735</v>
      </c>
      <c r="E192" s="192">
        <f>'2 уровень'!F312</f>
        <v>95.578673602080627</v>
      </c>
      <c r="F192" s="64">
        <f>'2 уровень'!G312</f>
        <v>3314.7556800000002</v>
      </c>
      <c r="G192" s="64">
        <f>'2 уровень'!H312</f>
        <v>1657</v>
      </c>
      <c r="H192" s="64">
        <f>'2 уровень'!I312</f>
        <v>1343.8157700000002</v>
      </c>
      <c r="I192" s="64">
        <f>'2 уровень'!J312</f>
        <v>81.099322269161149</v>
      </c>
      <c r="J192" s="108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  <c r="FP192" s="47"/>
      <c r="FQ192" s="47"/>
      <c r="FR192" s="47"/>
      <c r="FS192" s="47"/>
      <c r="FT192" s="47"/>
      <c r="FU192" s="47"/>
      <c r="FV192" s="47"/>
      <c r="FW192" s="47"/>
      <c r="FX192" s="47"/>
      <c r="FY192" s="47"/>
      <c r="FZ192" s="47"/>
      <c r="GA192" s="47"/>
      <c r="GB192" s="47"/>
      <c r="GC192" s="47"/>
    </row>
    <row r="193" spans="1:185" ht="45" x14ac:dyDescent="0.25">
      <c r="A193" s="123" t="s">
        <v>107</v>
      </c>
      <c r="B193" s="51">
        <f>'2 уровень'!C313</f>
        <v>125</v>
      </c>
      <c r="C193" s="51">
        <f>'2 уровень'!D313</f>
        <v>63</v>
      </c>
      <c r="D193" s="51">
        <f>'2 уровень'!E313</f>
        <v>133</v>
      </c>
      <c r="E193" s="192">
        <f>'2 уровень'!F313</f>
        <v>211.11111111111111</v>
      </c>
      <c r="F193" s="64">
        <f>'2 уровень'!G313</f>
        <v>782.12400000000002</v>
      </c>
      <c r="G193" s="64">
        <f>'2 уровень'!H313</f>
        <v>391</v>
      </c>
      <c r="H193" s="64">
        <f>'2 уровень'!I313</f>
        <v>745.57271000000003</v>
      </c>
      <c r="I193" s="64">
        <f>'2 уровень'!J313</f>
        <v>190.68355754475704</v>
      </c>
      <c r="J193" s="108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  <c r="FP193" s="47"/>
      <c r="FQ193" s="47"/>
      <c r="FR193" s="47"/>
      <c r="FS193" s="47"/>
      <c r="FT193" s="47"/>
      <c r="FU193" s="47"/>
      <c r="FV193" s="47"/>
      <c r="FW193" s="47"/>
      <c r="FX193" s="47"/>
      <c r="FY193" s="47"/>
      <c r="FZ193" s="47"/>
      <c r="GA193" s="47"/>
      <c r="GB193" s="47"/>
      <c r="GC193" s="47"/>
    </row>
    <row r="194" spans="1:185" ht="30" x14ac:dyDescent="0.25">
      <c r="A194" s="123" t="s">
        <v>108</v>
      </c>
      <c r="B194" s="51">
        <f>'2 уровень'!C314</f>
        <v>50</v>
      </c>
      <c r="C194" s="51">
        <f>'2 уровень'!D314</f>
        <v>25</v>
      </c>
      <c r="D194" s="51">
        <f>'2 уровень'!E314</f>
        <v>104</v>
      </c>
      <c r="E194" s="192">
        <f>'2 уровень'!F314</f>
        <v>416</v>
      </c>
      <c r="F194" s="64">
        <f>'2 уровень'!G314</f>
        <v>312.84960000000001</v>
      </c>
      <c r="G194" s="64">
        <f>'2 уровень'!H314</f>
        <v>156</v>
      </c>
      <c r="H194" s="64">
        <f>'2 уровень'!I314</f>
        <v>634.59053999999992</v>
      </c>
      <c r="I194" s="64">
        <f>'2 уровень'!J314</f>
        <v>406.78880769230767</v>
      </c>
      <c r="J194" s="108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  <c r="FP194" s="47"/>
      <c r="FQ194" s="47"/>
      <c r="FR194" s="47"/>
      <c r="FS194" s="47"/>
      <c r="FT194" s="47"/>
      <c r="FU194" s="47"/>
      <c r="FV194" s="47"/>
      <c r="FW194" s="47"/>
      <c r="FX194" s="47"/>
      <c r="FY194" s="47"/>
      <c r="FZ194" s="47"/>
      <c r="GA194" s="47"/>
      <c r="GB194" s="47"/>
      <c r="GC194" s="47"/>
    </row>
    <row r="195" spans="1:185" ht="30" x14ac:dyDescent="0.25">
      <c r="A195" s="592" t="s">
        <v>122</v>
      </c>
      <c r="B195" s="589">
        <f>'2 уровень'!C315</f>
        <v>13984</v>
      </c>
      <c r="C195" s="589">
        <f>'2 уровень'!D315</f>
        <v>6992</v>
      </c>
      <c r="D195" s="589">
        <f>'2 уровень'!E315</f>
        <v>4826</v>
      </c>
      <c r="E195" s="590">
        <f>'2 уровень'!F315</f>
        <v>69.021739130434781</v>
      </c>
      <c r="F195" s="593">
        <f>'2 уровень'!G315</f>
        <v>26922.216500000002</v>
      </c>
      <c r="G195" s="593">
        <f>'2 уровень'!H315</f>
        <v>13461</v>
      </c>
      <c r="H195" s="593">
        <f>'2 уровень'!I315</f>
        <v>8432.0026700000017</v>
      </c>
      <c r="I195" s="593">
        <f>'2 уровень'!J315</f>
        <v>62.640239729589197</v>
      </c>
      <c r="J195" s="108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  <c r="FP195" s="47"/>
      <c r="FQ195" s="47"/>
      <c r="FR195" s="47"/>
      <c r="FS195" s="47"/>
      <c r="FT195" s="47"/>
      <c r="FU195" s="47"/>
      <c r="FV195" s="47"/>
      <c r="FW195" s="47"/>
      <c r="FX195" s="47"/>
      <c r="FY195" s="47"/>
      <c r="FZ195" s="47"/>
      <c r="GA195" s="47"/>
      <c r="GB195" s="47"/>
      <c r="GC195" s="47"/>
    </row>
    <row r="196" spans="1:185" ht="30" x14ac:dyDescent="0.25">
      <c r="A196" s="123" t="s">
        <v>118</v>
      </c>
      <c r="B196" s="51">
        <f>'2 уровень'!C316</f>
        <v>300</v>
      </c>
      <c r="C196" s="51">
        <f>'2 уровень'!D316</f>
        <v>150</v>
      </c>
      <c r="D196" s="51">
        <f>'2 уровень'!E316</f>
        <v>188</v>
      </c>
      <c r="E196" s="192">
        <f>'2 уровень'!F316</f>
        <v>125.33333333333334</v>
      </c>
      <c r="F196" s="64">
        <f>'2 уровень'!G316</f>
        <v>526.16099999999994</v>
      </c>
      <c r="G196" s="64">
        <f>'2 уровень'!H316</f>
        <v>263</v>
      </c>
      <c r="H196" s="64">
        <f>'2 уровень'!I316</f>
        <v>334.49682999999993</v>
      </c>
      <c r="I196" s="64">
        <f>'2 уровень'!J316</f>
        <v>127.1851064638783</v>
      </c>
      <c r="J196" s="108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  <c r="FP196" s="47"/>
      <c r="FQ196" s="47"/>
      <c r="FR196" s="47"/>
      <c r="FS196" s="47"/>
      <c r="FT196" s="47"/>
      <c r="FU196" s="47"/>
      <c r="FV196" s="47"/>
      <c r="FW196" s="47"/>
      <c r="FX196" s="47"/>
      <c r="FY196" s="47"/>
      <c r="FZ196" s="47"/>
      <c r="GA196" s="47"/>
      <c r="GB196" s="47"/>
      <c r="GC196" s="47"/>
    </row>
    <row r="197" spans="1:185" ht="60" x14ac:dyDescent="0.25">
      <c r="A197" s="123" t="s">
        <v>85</v>
      </c>
      <c r="B197" s="51">
        <f>'2 уровень'!C317</f>
        <v>6860</v>
      </c>
      <c r="C197" s="51">
        <f>'2 уровень'!D317</f>
        <v>3430</v>
      </c>
      <c r="D197" s="51">
        <f>'2 уровень'!E317</f>
        <v>1893</v>
      </c>
      <c r="E197" s="192">
        <f>'2 уровень'!F317</f>
        <v>55.189504373177847</v>
      </c>
      <c r="F197" s="64">
        <f>'2 уровень'!G317</f>
        <v>18563.877</v>
      </c>
      <c r="G197" s="64">
        <f>'2 уровень'!H317</f>
        <v>9282</v>
      </c>
      <c r="H197" s="64">
        <f>'2 уровень'!I317</f>
        <v>4566.8343900000009</v>
      </c>
      <c r="I197" s="64">
        <f>'2 уровень'!J317</f>
        <v>49.200973820297364</v>
      </c>
      <c r="J197" s="108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  <c r="FP197" s="47"/>
      <c r="FQ197" s="47"/>
      <c r="FR197" s="47"/>
      <c r="FS197" s="47"/>
      <c r="FT197" s="47"/>
      <c r="FU197" s="47"/>
      <c r="FV197" s="47"/>
      <c r="FW197" s="47"/>
      <c r="FX197" s="47"/>
      <c r="FY197" s="47"/>
      <c r="FZ197" s="47"/>
      <c r="GA197" s="47"/>
      <c r="GB197" s="47"/>
      <c r="GC197" s="47"/>
    </row>
    <row r="198" spans="1:185" ht="45" x14ac:dyDescent="0.25">
      <c r="A198" s="123" t="s">
        <v>119</v>
      </c>
      <c r="B198" s="51">
        <f>'2 уровень'!C318</f>
        <v>5374</v>
      </c>
      <c r="C198" s="51">
        <f>'2 уровень'!D318</f>
        <v>2687</v>
      </c>
      <c r="D198" s="51">
        <f>'2 уровень'!E318</f>
        <v>1242</v>
      </c>
      <c r="E198" s="192">
        <f>'2 уровень'!F318</f>
        <v>46.222553033122445</v>
      </c>
      <c r="F198" s="64">
        <f>'2 уровень'!G318</f>
        <v>5433.1139999999996</v>
      </c>
      <c r="G198" s="64">
        <f>'2 уровень'!H318</f>
        <v>2717</v>
      </c>
      <c r="H198" s="64">
        <f>'2 уровень'!I318</f>
        <v>1177.6382200000003</v>
      </c>
      <c r="I198" s="64">
        <f>'2 уровень'!J318</f>
        <v>43.343327935222682</v>
      </c>
      <c r="J198" s="108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  <c r="FP198" s="47"/>
      <c r="FQ198" s="47"/>
      <c r="FR198" s="47"/>
      <c r="FS198" s="47"/>
      <c r="FT198" s="47"/>
      <c r="FU198" s="47"/>
      <c r="FV198" s="47"/>
      <c r="FW198" s="47"/>
      <c r="FX198" s="47"/>
      <c r="FY198" s="47"/>
      <c r="FZ198" s="47"/>
      <c r="GA198" s="47"/>
      <c r="GB198" s="47"/>
      <c r="GC198" s="47"/>
    </row>
    <row r="199" spans="1:185" ht="30" x14ac:dyDescent="0.25">
      <c r="A199" s="123" t="s">
        <v>86</v>
      </c>
      <c r="B199" s="51">
        <f>'2 уровень'!C319</f>
        <v>400</v>
      </c>
      <c r="C199" s="51">
        <f>'2 уровень'!D319</f>
        <v>200</v>
      </c>
      <c r="D199" s="51">
        <f>'2 уровень'!E319</f>
        <v>362</v>
      </c>
      <c r="E199" s="192">
        <f>'2 уровень'!F319</f>
        <v>181</v>
      </c>
      <c r="F199" s="64">
        <f>'2 уровень'!G319</f>
        <v>1600.34</v>
      </c>
      <c r="G199" s="64">
        <f>'2 уровень'!H319</f>
        <v>800</v>
      </c>
      <c r="H199" s="64">
        <f>'2 уровень'!I319</f>
        <v>1485.0859399999999</v>
      </c>
      <c r="I199" s="64">
        <f>'2 уровень'!J319</f>
        <v>185.63574249999999</v>
      </c>
      <c r="J199" s="108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  <c r="FP199" s="47"/>
      <c r="FQ199" s="47"/>
      <c r="FR199" s="47"/>
      <c r="FS199" s="47"/>
      <c r="FT199" s="47"/>
      <c r="FU199" s="47"/>
      <c r="FV199" s="47"/>
      <c r="FW199" s="47"/>
      <c r="FX199" s="47"/>
      <c r="FY199" s="47"/>
      <c r="FZ199" s="47"/>
      <c r="GA199" s="47"/>
      <c r="GB199" s="47"/>
      <c r="GC199" s="47"/>
    </row>
    <row r="200" spans="1:185" ht="30" x14ac:dyDescent="0.25">
      <c r="A200" s="123" t="s">
        <v>87</v>
      </c>
      <c r="B200" s="51">
        <f>'2 уровень'!C320</f>
        <v>1050</v>
      </c>
      <c r="C200" s="51">
        <f>'2 уровень'!D320</f>
        <v>525</v>
      </c>
      <c r="D200" s="51">
        <f>'2 уровень'!E320</f>
        <v>1141</v>
      </c>
      <c r="E200" s="192">
        <f>'2 уровень'!F320</f>
        <v>217.33333333333334</v>
      </c>
      <c r="F200" s="64">
        <f>'2 уровень'!G320</f>
        <v>798.72450000000003</v>
      </c>
      <c r="G200" s="64">
        <f>'2 уровень'!H320</f>
        <v>399</v>
      </c>
      <c r="H200" s="64">
        <f>'2 уровень'!I320</f>
        <v>867.94729000000007</v>
      </c>
      <c r="I200" s="64">
        <f>'2 уровень'!J320</f>
        <v>217.53064912280701</v>
      </c>
      <c r="J200" s="108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  <c r="FP200" s="47"/>
      <c r="FQ200" s="47"/>
      <c r="FR200" s="47"/>
      <c r="FS200" s="47"/>
      <c r="FT200" s="47"/>
      <c r="FU200" s="47"/>
      <c r="FV200" s="47"/>
      <c r="FW200" s="47"/>
      <c r="FX200" s="47"/>
      <c r="FY200" s="47"/>
      <c r="FZ200" s="47"/>
      <c r="GA200" s="47"/>
      <c r="GB200" s="47"/>
      <c r="GC200" s="47"/>
    </row>
    <row r="201" spans="1:185" ht="30" x14ac:dyDescent="0.25">
      <c r="A201" s="123" t="s">
        <v>133</v>
      </c>
      <c r="B201" s="51">
        <f>'2 уровень'!C321</f>
        <v>24900</v>
      </c>
      <c r="C201" s="51">
        <f>'2 уровень'!D321</f>
        <v>12450</v>
      </c>
      <c r="D201" s="51">
        <f>'2 уровень'!E321</f>
        <v>9484</v>
      </c>
      <c r="E201" s="192">
        <f>'2 уровень'!F321</f>
        <v>76.176706827309232</v>
      </c>
      <c r="F201" s="64">
        <f>'2 уровень'!G321</f>
        <v>19209.353999999999</v>
      </c>
      <c r="G201" s="64">
        <f>'2 уровень'!H321</f>
        <v>9605</v>
      </c>
      <c r="H201" s="64">
        <f>'2 уровень'!I321</f>
        <v>7267.1531999999997</v>
      </c>
      <c r="I201" s="64">
        <f>'2 уровень'!J321</f>
        <v>75.660106194690258</v>
      </c>
      <c r="J201" s="108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  <c r="FP201" s="47"/>
      <c r="FQ201" s="47"/>
      <c r="FR201" s="47"/>
      <c r="FS201" s="47"/>
      <c r="FT201" s="47"/>
      <c r="FU201" s="47"/>
      <c r="FV201" s="47"/>
      <c r="FW201" s="47"/>
      <c r="FX201" s="47"/>
      <c r="FY201" s="47"/>
      <c r="FZ201" s="47"/>
      <c r="GA201" s="47"/>
      <c r="GB201" s="47"/>
      <c r="GC201" s="47"/>
    </row>
    <row r="202" spans="1:185" ht="30" x14ac:dyDescent="0.25">
      <c r="A202" s="123" t="s">
        <v>134</v>
      </c>
      <c r="B202" s="51">
        <f>'2 уровень'!C322</f>
        <v>2200</v>
      </c>
      <c r="C202" s="51">
        <f>'2 уровень'!D322</f>
        <v>1100</v>
      </c>
      <c r="D202" s="51">
        <f>'2 уровень'!E322</f>
        <v>1152</v>
      </c>
      <c r="E202" s="192">
        <f>'2 уровень'!F322</f>
        <v>104.72727272727273</v>
      </c>
      <c r="F202" s="64">
        <f>'2 уровень'!G322</f>
        <v>0</v>
      </c>
      <c r="G202" s="64">
        <f>'2 уровень'!H322</f>
        <v>0</v>
      </c>
      <c r="H202" s="64">
        <f>'2 уровень'!I322</f>
        <v>855.54913999999997</v>
      </c>
      <c r="I202" s="64">
        <f>'2 уровень'!J322</f>
        <v>0</v>
      </c>
      <c r="J202" s="108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  <c r="FP202" s="47"/>
      <c r="FQ202" s="47"/>
      <c r="FR202" s="47"/>
      <c r="FS202" s="47"/>
      <c r="FT202" s="47"/>
      <c r="FU202" s="47"/>
      <c r="FV202" s="47"/>
      <c r="FW202" s="47"/>
      <c r="FX202" s="47"/>
      <c r="FY202" s="47"/>
      <c r="FZ202" s="47"/>
      <c r="GA202" s="47"/>
      <c r="GB202" s="47"/>
      <c r="GC202" s="47"/>
    </row>
    <row r="203" spans="1:185" ht="30" x14ac:dyDescent="0.25">
      <c r="A203" s="123" t="s">
        <v>135</v>
      </c>
      <c r="B203" s="51">
        <f>'2 уровень'!C323</f>
        <v>750</v>
      </c>
      <c r="C203" s="51">
        <f>'2 уровень'!D323</f>
        <v>300</v>
      </c>
      <c r="D203" s="51">
        <f>'2 уровень'!E323</f>
        <v>421</v>
      </c>
      <c r="E203" s="192">
        <f>'2 уровень'!F323</f>
        <v>140.33333333333334</v>
      </c>
      <c r="F203" s="64">
        <f>'2 уровень'!G323</f>
        <v>0</v>
      </c>
      <c r="G203" s="64">
        <f>'2 уровень'!H323</f>
        <v>0</v>
      </c>
      <c r="H203" s="64">
        <f>'2 уровень'!I323</f>
        <v>324.78466000000003</v>
      </c>
      <c r="I203" s="64">
        <f>'2 уровень'!J323</f>
        <v>0</v>
      </c>
      <c r="J203" s="108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  <c r="FP203" s="47"/>
      <c r="FQ203" s="47"/>
      <c r="FR203" s="47"/>
      <c r="FS203" s="47"/>
      <c r="FT203" s="47"/>
      <c r="FU203" s="47"/>
      <c r="FV203" s="47"/>
      <c r="FW203" s="47"/>
      <c r="FX203" s="47"/>
      <c r="FY203" s="47"/>
      <c r="FZ203" s="47"/>
      <c r="GA203" s="47"/>
      <c r="GB203" s="47"/>
      <c r="GC203" s="47"/>
    </row>
    <row r="204" spans="1:185" ht="15.75" thickBot="1" x14ac:dyDescent="0.3">
      <c r="A204" s="118" t="s">
        <v>4</v>
      </c>
      <c r="B204" s="51">
        <f>'2 уровень'!C324</f>
        <v>0</v>
      </c>
      <c r="C204" s="51">
        <f>'2 уровень'!D324</f>
        <v>0</v>
      </c>
      <c r="D204" s="51">
        <f>'2 уровень'!E324</f>
        <v>0</v>
      </c>
      <c r="E204" s="192">
        <f>'2 уровень'!F324</f>
        <v>0</v>
      </c>
      <c r="F204" s="64">
        <f>'2 уровень'!G324</f>
        <v>63112.190040444446</v>
      </c>
      <c r="G204" s="64">
        <f>'2 уровень'!H324</f>
        <v>31555</v>
      </c>
      <c r="H204" s="64">
        <f>'2 уровень'!I324</f>
        <v>24020.46716</v>
      </c>
      <c r="I204" s="64">
        <f>'2 уровень'!J324</f>
        <v>76.12253893202346</v>
      </c>
      <c r="J204" s="108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</row>
    <row r="205" spans="1:185" ht="15" customHeight="1" x14ac:dyDescent="0.25">
      <c r="A205" s="101" t="s">
        <v>28</v>
      </c>
      <c r="B205" s="102"/>
      <c r="C205" s="102"/>
      <c r="D205" s="102"/>
      <c r="E205" s="195"/>
      <c r="F205" s="103"/>
      <c r="G205" s="103"/>
      <c r="H205" s="103"/>
      <c r="I205" s="103"/>
      <c r="J205" s="108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</row>
    <row r="206" spans="1:185" ht="30" x14ac:dyDescent="0.25">
      <c r="A206" s="592" t="s">
        <v>130</v>
      </c>
      <c r="B206" s="589">
        <f>'2 уровень'!C341</f>
        <v>6122</v>
      </c>
      <c r="C206" s="589">
        <f>'2 уровень'!D341</f>
        <v>3062</v>
      </c>
      <c r="D206" s="589">
        <f>'2 уровень'!E341</f>
        <v>3009</v>
      </c>
      <c r="E206" s="590">
        <f>'2 уровень'!F341</f>
        <v>98.269105160026129</v>
      </c>
      <c r="F206" s="593">
        <f>'2 уровень'!G341</f>
        <v>15414.323578666666</v>
      </c>
      <c r="G206" s="593">
        <f>'2 уровень'!H341</f>
        <v>7707</v>
      </c>
      <c r="H206" s="593">
        <f>'2 уровень'!I341</f>
        <v>6484.5656599999993</v>
      </c>
      <c r="I206" s="593">
        <f>'2 уровень'!J341</f>
        <v>84.13864876086673</v>
      </c>
      <c r="J206" s="108"/>
    </row>
    <row r="207" spans="1:185" ht="30" x14ac:dyDescent="0.25">
      <c r="A207" s="123" t="s">
        <v>83</v>
      </c>
      <c r="B207" s="51">
        <f>'2 уровень'!C342</f>
        <v>4530</v>
      </c>
      <c r="C207" s="51">
        <f>'2 уровень'!D342</f>
        <v>2265</v>
      </c>
      <c r="D207" s="51">
        <f>'2 уровень'!E342</f>
        <v>2147</v>
      </c>
      <c r="E207" s="192">
        <f>'2 уровень'!F342</f>
        <v>94.790286975717436</v>
      </c>
      <c r="F207" s="64">
        <f>'2 уровень'!G342</f>
        <v>11115.778426666666</v>
      </c>
      <c r="G207" s="64">
        <f>'2 уровень'!H342</f>
        <v>5558</v>
      </c>
      <c r="H207" s="64">
        <f>'2 уровень'!I342</f>
        <v>3812.9784899999995</v>
      </c>
      <c r="I207" s="64">
        <f>'2 уровень'!J342</f>
        <v>68.603427311982728</v>
      </c>
      <c r="J207" s="108"/>
    </row>
    <row r="208" spans="1:185" ht="30" x14ac:dyDescent="0.25">
      <c r="A208" s="123" t="s">
        <v>84</v>
      </c>
      <c r="B208" s="51">
        <f>'2 уровень'!C343</f>
        <v>1381</v>
      </c>
      <c r="C208" s="51">
        <f>'2 уровень'!D343</f>
        <v>691</v>
      </c>
      <c r="D208" s="51">
        <f>'2 уровень'!E343</f>
        <v>684</v>
      </c>
      <c r="E208" s="192">
        <f>'2 уровень'!F343</f>
        <v>98.98697539797395</v>
      </c>
      <c r="F208" s="64">
        <f>'2 уровень'!G343</f>
        <v>2978.3198399999997</v>
      </c>
      <c r="G208" s="64">
        <f>'2 уровень'!H343</f>
        <v>1489</v>
      </c>
      <c r="H208" s="64">
        <f>'2 уровень'!I343</f>
        <v>1557.84295</v>
      </c>
      <c r="I208" s="64">
        <f>'2 уровень'!J343</f>
        <v>104.62343519140363</v>
      </c>
      <c r="J208" s="108"/>
    </row>
    <row r="209" spans="1:10" ht="45" x14ac:dyDescent="0.25">
      <c r="A209" s="123" t="s">
        <v>107</v>
      </c>
      <c r="B209" s="51">
        <f>'2 уровень'!C344</f>
        <v>81</v>
      </c>
      <c r="C209" s="51">
        <f>'2 уровень'!D344</f>
        <v>41</v>
      </c>
      <c r="D209" s="51">
        <f>'2 уровень'!E344</f>
        <v>67</v>
      </c>
      <c r="E209" s="192">
        <f>'2 уровень'!F344</f>
        <v>163.41463414634146</v>
      </c>
      <c r="F209" s="64">
        <f>'2 уровень'!G344</f>
        <v>506.81635199999999</v>
      </c>
      <c r="G209" s="64">
        <f>'2 уровень'!H344</f>
        <v>253</v>
      </c>
      <c r="H209" s="64">
        <f>'2 уровень'!I344</f>
        <v>419.21832999999998</v>
      </c>
      <c r="I209" s="64">
        <f>'2 уровень'!J344</f>
        <v>165.69894466403161</v>
      </c>
      <c r="J209" s="108"/>
    </row>
    <row r="210" spans="1:10" ht="30" x14ac:dyDescent="0.25">
      <c r="A210" s="123" t="s">
        <v>108</v>
      </c>
      <c r="B210" s="51">
        <f>'2 уровень'!C345</f>
        <v>130</v>
      </c>
      <c r="C210" s="51">
        <f>'2 уровень'!D345</f>
        <v>65</v>
      </c>
      <c r="D210" s="51">
        <f>'2 уровень'!E345</f>
        <v>111</v>
      </c>
      <c r="E210" s="192">
        <f>'2 уровень'!F345</f>
        <v>170.76923076923077</v>
      </c>
      <c r="F210" s="64">
        <f>'2 уровень'!G345</f>
        <v>813.40896000000009</v>
      </c>
      <c r="G210" s="64">
        <f>'2 уровень'!H345</f>
        <v>407</v>
      </c>
      <c r="H210" s="64">
        <f>'2 уровень'!I345</f>
        <v>694.52589</v>
      </c>
      <c r="I210" s="64">
        <f>'2 уровень'!J345</f>
        <v>170.64518181818181</v>
      </c>
      <c r="J210" s="108"/>
    </row>
    <row r="211" spans="1:10" ht="30" x14ac:dyDescent="0.25">
      <c r="A211" s="592" t="s">
        <v>122</v>
      </c>
      <c r="B211" s="589">
        <f>'2 уровень'!C346</f>
        <v>15376</v>
      </c>
      <c r="C211" s="589">
        <f>'2 уровень'!D346</f>
        <v>7688</v>
      </c>
      <c r="D211" s="589">
        <f>'2 уровень'!E346</f>
        <v>3588</v>
      </c>
      <c r="E211" s="590">
        <f>'2 уровень'!F346</f>
        <v>46.670135275754419</v>
      </c>
      <c r="F211" s="593">
        <f>'2 уровень'!G346</f>
        <v>29911.455459999997</v>
      </c>
      <c r="G211" s="593">
        <f>'2 уровень'!H346</f>
        <v>14955</v>
      </c>
      <c r="H211" s="593">
        <f>'2 уровень'!I346</f>
        <v>9327.6152199999997</v>
      </c>
      <c r="I211" s="593">
        <f>'2 уровень'!J346</f>
        <v>62.371215112002673</v>
      </c>
      <c r="J211" s="108"/>
    </row>
    <row r="212" spans="1:10" ht="30" x14ac:dyDescent="0.25">
      <c r="A212" s="123" t="s">
        <v>118</v>
      </c>
      <c r="B212" s="51">
        <f>'2 уровень'!C347</f>
        <v>4044</v>
      </c>
      <c r="C212" s="51">
        <f>'2 уровень'!D347</f>
        <v>2022</v>
      </c>
      <c r="D212" s="51">
        <f>'2 уровень'!E347</f>
        <v>538</v>
      </c>
      <c r="E212" s="192">
        <f>'2 уровень'!F347</f>
        <v>26.607319485657765</v>
      </c>
      <c r="F212" s="64">
        <f>'2 уровень'!G347</f>
        <v>7092.6502799999989</v>
      </c>
      <c r="G212" s="64">
        <f>'2 уровень'!H347</f>
        <v>3546</v>
      </c>
      <c r="H212" s="64">
        <f>'2 уровень'!I347</f>
        <v>959.94917999999996</v>
      </c>
      <c r="I212" s="64">
        <f>'2 уровень'!J347</f>
        <v>27.071324873096447</v>
      </c>
      <c r="J212" s="108"/>
    </row>
    <row r="213" spans="1:10" ht="60" x14ac:dyDescent="0.25">
      <c r="A213" s="123" t="s">
        <v>85</v>
      </c>
      <c r="B213" s="51">
        <f>'2 уровень'!C348</f>
        <v>6050</v>
      </c>
      <c r="C213" s="51">
        <f>'2 уровень'!D348</f>
        <v>3025</v>
      </c>
      <c r="D213" s="51">
        <f>'2 уровень'!E348</f>
        <v>2567</v>
      </c>
      <c r="E213" s="192">
        <f>'2 уровень'!F348</f>
        <v>84.859504132231393</v>
      </c>
      <c r="F213" s="64">
        <f>'2 уровень'!G348</f>
        <v>16201.355</v>
      </c>
      <c r="G213" s="64">
        <f>'2 уровень'!H348</f>
        <v>8101</v>
      </c>
      <c r="H213" s="64">
        <f>'2 уровень'!I348</f>
        <v>7301.7923499999997</v>
      </c>
      <c r="I213" s="64">
        <f>'2 уровень'!J348</f>
        <v>90.134456857178122</v>
      </c>
      <c r="J213" s="108"/>
    </row>
    <row r="214" spans="1:10" ht="45" x14ac:dyDescent="0.25">
      <c r="A214" s="123" t="s">
        <v>119</v>
      </c>
      <c r="B214" s="51">
        <f>'2 уровень'!C349</f>
        <v>4560</v>
      </c>
      <c r="C214" s="51">
        <f>'2 уровень'!D349</f>
        <v>2280</v>
      </c>
      <c r="D214" s="51">
        <f>'2 уровень'!E349</f>
        <v>195</v>
      </c>
      <c r="E214" s="192">
        <f>'2 уровень'!F349</f>
        <v>8.5526315789473681</v>
      </c>
      <c r="F214" s="64">
        <f>'2 уровень'!G349</f>
        <v>4610.16</v>
      </c>
      <c r="G214" s="64">
        <f>'2 уровень'!H349</f>
        <v>2305</v>
      </c>
      <c r="H214" s="64">
        <f>'2 уровень'!I349</f>
        <v>181.94747999999998</v>
      </c>
      <c r="I214" s="64">
        <f>'2 уровень'!J349</f>
        <v>7.8935999999999993</v>
      </c>
      <c r="J214" s="108"/>
    </row>
    <row r="215" spans="1:10" ht="30" x14ac:dyDescent="0.25">
      <c r="A215" s="123" t="s">
        <v>86</v>
      </c>
      <c r="B215" s="51">
        <f>'2 уровень'!C350</f>
        <v>450</v>
      </c>
      <c r="C215" s="51">
        <f>'2 уровень'!D350</f>
        <v>225</v>
      </c>
      <c r="D215" s="51">
        <f>'2 уровень'!E350</f>
        <v>186</v>
      </c>
      <c r="E215" s="192">
        <f>'2 уровень'!F350</f>
        <v>82.666666666666671</v>
      </c>
      <c r="F215" s="64">
        <f>'2 уровень'!G350</f>
        <v>1800.3824999999999</v>
      </c>
      <c r="G215" s="64">
        <f>'2 уровень'!H350</f>
        <v>900</v>
      </c>
      <c r="H215" s="64">
        <f>'2 уровень'!I350</f>
        <v>806.3358300000001</v>
      </c>
      <c r="I215" s="64">
        <f>'2 уровень'!J350</f>
        <v>89.592870000000019</v>
      </c>
      <c r="J215" s="108"/>
    </row>
    <row r="216" spans="1:10" ht="30" x14ac:dyDescent="0.25">
      <c r="A216" s="123" t="s">
        <v>87</v>
      </c>
      <c r="B216" s="51">
        <f>'2 уровень'!C351</f>
        <v>272</v>
      </c>
      <c r="C216" s="51">
        <f>'2 уровень'!D351</f>
        <v>136</v>
      </c>
      <c r="D216" s="51">
        <f>'2 уровень'!E351</f>
        <v>102</v>
      </c>
      <c r="E216" s="192">
        <f>'2 уровень'!F351</f>
        <v>75</v>
      </c>
      <c r="F216" s="64">
        <f>'2 уровень'!G351</f>
        <v>206.90768000000003</v>
      </c>
      <c r="G216" s="64">
        <f>'2 уровень'!H351</f>
        <v>103</v>
      </c>
      <c r="H216" s="64">
        <f>'2 уровень'!I351</f>
        <v>77.590379999999996</v>
      </c>
      <c r="I216" s="64">
        <f>'2 уровень'!J351</f>
        <v>75.330466019417472</v>
      </c>
      <c r="J216" s="108"/>
    </row>
    <row r="217" spans="1:10" ht="30" x14ac:dyDescent="0.25">
      <c r="A217" s="123" t="s">
        <v>133</v>
      </c>
      <c r="B217" s="51">
        <f>'2 уровень'!C352</f>
        <v>13899</v>
      </c>
      <c r="C217" s="51">
        <f>'2 уровень'!D352</f>
        <v>6950</v>
      </c>
      <c r="D217" s="51">
        <f>'2 уровень'!E352</f>
        <v>2532</v>
      </c>
      <c r="E217" s="192">
        <f>'2 уровень'!F352</f>
        <v>36.431654676258994</v>
      </c>
      <c r="F217" s="64">
        <f>'2 уровень'!G352</f>
        <v>10722.52254</v>
      </c>
      <c r="G217" s="64">
        <f>'2 уровень'!H352</f>
        <v>5361</v>
      </c>
      <c r="H217" s="64">
        <f>'2 уровень'!I352</f>
        <v>1948.09681</v>
      </c>
      <c r="I217" s="64">
        <f>'2 уровень'!J352</f>
        <v>36.338310203320276</v>
      </c>
      <c r="J217" s="108"/>
    </row>
    <row r="218" spans="1:10" ht="15.75" thickBot="1" x14ac:dyDescent="0.3">
      <c r="A218" s="118" t="s">
        <v>4</v>
      </c>
      <c r="B218" s="51">
        <f>'2 уровень'!C353</f>
        <v>0</v>
      </c>
      <c r="C218" s="51">
        <f>'2 уровень'!D353</f>
        <v>0</v>
      </c>
      <c r="D218" s="51">
        <f>'2 уровень'!E353</f>
        <v>0</v>
      </c>
      <c r="E218" s="192">
        <f>'2 уровень'!F353</f>
        <v>0</v>
      </c>
      <c r="F218" s="64">
        <f>'2 уровень'!G353</f>
        <v>56048.301578666658</v>
      </c>
      <c r="G218" s="64">
        <f>'2 уровень'!H353</f>
        <v>28023</v>
      </c>
      <c r="H218" s="64">
        <f>'2 уровень'!I353</f>
        <v>17760.277689999999</v>
      </c>
      <c r="I218" s="64">
        <f>'2 уровень'!J353</f>
        <v>63.377503086750167</v>
      </c>
      <c r="J218" s="108"/>
    </row>
    <row r="219" spans="1:10" ht="15" customHeight="1" x14ac:dyDescent="0.25">
      <c r="A219" s="235" t="s">
        <v>29</v>
      </c>
      <c r="B219" s="102"/>
      <c r="C219" s="102"/>
      <c r="D219" s="102"/>
      <c r="E219" s="195"/>
      <c r="F219" s="103"/>
      <c r="G219" s="103"/>
      <c r="H219" s="103"/>
      <c r="I219" s="103"/>
      <c r="J219" s="108"/>
    </row>
    <row r="220" spans="1:10" ht="30" x14ac:dyDescent="0.25">
      <c r="A220" s="592" t="s">
        <v>130</v>
      </c>
      <c r="B220" s="589">
        <f>'Охотск '!B23</f>
        <v>1653</v>
      </c>
      <c r="C220" s="589">
        <f>'Охотск '!C23</f>
        <v>827</v>
      </c>
      <c r="D220" s="589">
        <f>'Охотск '!D23</f>
        <v>800</v>
      </c>
      <c r="E220" s="590">
        <f>'Охотск '!E23</f>
        <v>96.735187424425646</v>
      </c>
      <c r="F220" s="618">
        <f>'Охотск '!F23</f>
        <v>6300.4734900000003</v>
      </c>
      <c r="G220" s="618">
        <f>'Охотск '!G23</f>
        <v>3149</v>
      </c>
      <c r="H220" s="618">
        <f>'Охотск '!H23</f>
        <v>3248.1522000000004</v>
      </c>
      <c r="I220" s="618">
        <f>'Охотск '!I23</f>
        <v>103.14868847253098</v>
      </c>
      <c r="J220" s="108"/>
    </row>
    <row r="221" spans="1:10" ht="30" x14ac:dyDescent="0.25">
      <c r="A221" s="123" t="s">
        <v>83</v>
      </c>
      <c r="B221" s="51">
        <f>'Охотск '!B24</f>
        <v>1227</v>
      </c>
      <c r="C221" s="51">
        <f>'Охотск '!C24</f>
        <v>614</v>
      </c>
      <c r="D221" s="51">
        <f>'Охотск '!D24</f>
        <v>654</v>
      </c>
      <c r="E221" s="192">
        <f>'Охотск '!E24</f>
        <v>106.51465798045604</v>
      </c>
      <c r="F221" s="67">
        <f>'Охотск '!F24</f>
        <v>4578.9706999999999</v>
      </c>
      <c r="G221" s="67">
        <f>'Охотск '!G24</f>
        <v>2289</v>
      </c>
      <c r="H221" s="67">
        <f>'Охотск '!H24</f>
        <v>2407.6979200000005</v>
      </c>
      <c r="I221" s="67">
        <f>'Охотск '!I24</f>
        <v>105.18557972913938</v>
      </c>
      <c r="J221" s="108"/>
    </row>
    <row r="222" spans="1:10" ht="30" x14ac:dyDescent="0.25">
      <c r="A222" s="123" t="s">
        <v>84</v>
      </c>
      <c r="B222" s="51">
        <f>'Охотск '!B25</f>
        <v>374</v>
      </c>
      <c r="C222" s="51">
        <f>'Охотск '!C25</f>
        <v>187</v>
      </c>
      <c r="D222" s="51">
        <f>'Охотск '!D25</f>
        <v>90</v>
      </c>
      <c r="E222" s="192">
        <f>'Охотск '!E25</f>
        <v>48.128342245989302</v>
      </c>
      <c r="F222" s="67">
        <f>'Охотск '!F25</f>
        <v>1226.6790000000001</v>
      </c>
      <c r="G222" s="67">
        <f>'Охотск '!G25</f>
        <v>613</v>
      </c>
      <c r="H222" s="67">
        <f>'Охотск '!H25</f>
        <v>304.43851999999998</v>
      </c>
      <c r="I222" s="67">
        <f>'Охотск '!I25</f>
        <v>49.663706362153341</v>
      </c>
      <c r="J222" s="108"/>
    </row>
    <row r="223" spans="1:10" ht="45" x14ac:dyDescent="0.25">
      <c r="A223" s="123" t="s">
        <v>107</v>
      </c>
      <c r="B223" s="51">
        <f>'Охотск '!B26</f>
        <v>28</v>
      </c>
      <c r="C223" s="51">
        <f>'Охотск '!C26</f>
        <v>14</v>
      </c>
      <c r="D223" s="51">
        <f>'Охотск '!D26</f>
        <v>26</v>
      </c>
      <c r="E223" s="192">
        <f>'Охотск '!E26</f>
        <v>185.71428571428572</v>
      </c>
      <c r="F223" s="67">
        <f>'Охотск '!F26</f>
        <v>266.44358</v>
      </c>
      <c r="G223" s="67">
        <f>'Охотск '!G26</f>
        <v>133</v>
      </c>
      <c r="H223" s="67">
        <f>'Охотск '!H26</f>
        <v>248.86445999999998</v>
      </c>
      <c r="I223" s="67">
        <f>'Охотск '!I26</f>
        <v>187.11613533834586</v>
      </c>
      <c r="J223" s="108"/>
    </row>
    <row r="224" spans="1:10" ht="30" x14ac:dyDescent="0.25">
      <c r="A224" s="123" t="s">
        <v>108</v>
      </c>
      <c r="B224" s="51">
        <f>'Охотск '!B27</f>
        <v>24</v>
      </c>
      <c r="C224" s="51">
        <f>'Охотск '!C27</f>
        <v>12</v>
      </c>
      <c r="D224" s="51">
        <f>'Охотск '!D27</f>
        <v>30</v>
      </c>
      <c r="E224" s="192">
        <f>'Охотск '!E27</f>
        <v>250</v>
      </c>
      <c r="F224" s="67">
        <f>'Охотск '!F27</f>
        <v>228.38021000000001</v>
      </c>
      <c r="G224" s="67">
        <f>'Охотск '!G27</f>
        <v>114</v>
      </c>
      <c r="H224" s="67">
        <f>'Охотск '!H27</f>
        <v>287.15129999999999</v>
      </c>
      <c r="I224" s="67">
        <f>'Охотск '!I27</f>
        <v>251.88710526315791</v>
      </c>
      <c r="J224" s="108"/>
    </row>
    <row r="225" spans="1:185" ht="30" x14ac:dyDescent="0.25">
      <c r="A225" s="592" t="s">
        <v>122</v>
      </c>
      <c r="B225" s="589">
        <f>'Охотск '!B28</f>
        <v>2347</v>
      </c>
      <c r="C225" s="589">
        <f>'Охотск '!C28</f>
        <v>1174</v>
      </c>
      <c r="D225" s="589">
        <f>'Охотск '!D28</f>
        <v>999</v>
      </c>
      <c r="E225" s="590">
        <f>'Охотск '!E28</f>
        <v>85.093696763202729</v>
      </c>
      <c r="F225" s="618">
        <f>'Охотск '!F28</f>
        <v>9489.6292599999997</v>
      </c>
      <c r="G225" s="618">
        <f>'Охотск '!G28</f>
        <v>4744</v>
      </c>
      <c r="H225" s="618">
        <f>'Охотск '!H28</f>
        <v>3479.8407599999996</v>
      </c>
      <c r="I225" s="618">
        <f>'Охотск '!I28</f>
        <v>73.35246121416526</v>
      </c>
      <c r="J225" s="108"/>
    </row>
    <row r="226" spans="1:185" ht="30" x14ac:dyDescent="0.25">
      <c r="A226" s="123" t="s">
        <v>118</v>
      </c>
      <c r="B226" s="51">
        <f>'Охотск '!B29</f>
        <v>75</v>
      </c>
      <c r="C226" s="51">
        <f>'Охотск '!C29</f>
        <v>38</v>
      </c>
      <c r="D226" s="51">
        <f>'Охотск '!D29</f>
        <v>69</v>
      </c>
      <c r="E226" s="192">
        <f>'Охотск '!E29</f>
        <v>181.57894736842107</v>
      </c>
      <c r="F226" s="67">
        <f>'Охотск '!F29</f>
        <v>198.47394</v>
      </c>
      <c r="G226" s="67">
        <f>'Охотск '!G29</f>
        <v>99</v>
      </c>
      <c r="H226" s="67">
        <f>'Охотск '!H29</f>
        <v>182.53734999999998</v>
      </c>
      <c r="I226" s="67">
        <f>'Охотск '!I29</f>
        <v>184.38116161616159</v>
      </c>
      <c r="J226" s="108"/>
    </row>
    <row r="227" spans="1:185" ht="60" x14ac:dyDescent="0.25">
      <c r="A227" s="123" t="s">
        <v>85</v>
      </c>
      <c r="B227" s="51">
        <f>'Охотск '!B30</f>
        <v>1410</v>
      </c>
      <c r="C227" s="51">
        <f>'Охотск '!C30</f>
        <v>705</v>
      </c>
      <c r="D227" s="51">
        <f>'Охотск '!D30</f>
        <v>515</v>
      </c>
      <c r="E227" s="192">
        <f>'Охотск '!E30</f>
        <v>73.049645390070921</v>
      </c>
      <c r="F227" s="67">
        <f>'Охотск '!F30</f>
        <v>7226.9268700000002</v>
      </c>
      <c r="G227" s="67">
        <f>'Охотск '!G30</f>
        <v>3613</v>
      </c>
      <c r="H227" s="67">
        <f>'Охотск '!H30</f>
        <v>2174.3118999999997</v>
      </c>
      <c r="I227" s="67">
        <f>'Охотск '!I30</f>
        <v>60.180235261555481</v>
      </c>
      <c r="J227" s="108"/>
    </row>
    <row r="228" spans="1:185" ht="45" x14ac:dyDescent="0.25">
      <c r="A228" s="123" t="s">
        <v>119</v>
      </c>
      <c r="B228" s="51">
        <f>'Охотск '!B31</f>
        <v>92</v>
      </c>
      <c r="C228" s="51">
        <f>'Охотск '!C31</f>
        <v>46</v>
      </c>
      <c r="D228" s="51">
        <f>'Охотск '!D31</f>
        <v>70</v>
      </c>
      <c r="E228" s="192">
        <f>'Охотск '!E31</f>
        <v>152.17391304347828</v>
      </c>
      <c r="F228" s="67">
        <f>'Охотск '!F31</f>
        <v>252.77</v>
      </c>
      <c r="G228" s="67">
        <f>'Охотск '!G31</f>
        <v>126</v>
      </c>
      <c r="H228" s="67">
        <f>'Охотск '!H31</f>
        <v>79.989900000000006</v>
      </c>
      <c r="I228" s="67">
        <f>'Охотск '!I31</f>
        <v>63.484047619047622</v>
      </c>
      <c r="J228" s="108"/>
    </row>
    <row r="229" spans="1:185" ht="30" x14ac:dyDescent="0.25">
      <c r="A229" s="123" t="s">
        <v>86</v>
      </c>
      <c r="B229" s="51">
        <f>'Охотск '!B32</f>
        <v>188</v>
      </c>
      <c r="C229" s="51">
        <f>'Охотск '!C32</f>
        <v>94</v>
      </c>
      <c r="D229" s="51">
        <f>'Охотск '!D32</f>
        <v>124</v>
      </c>
      <c r="E229" s="192">
        <f>'Охотск '!E32</f>
        <v>131.91489361702128</v>
      </c>
      <c r="F229" s="67">
        <f>'Охотск '!F32</f>
        <v>1150.3269399999999</v>
      </c>
      <c r="G229" s="67">
        <f>'Охотск '!G32</f>
        <v>575</v>
      </c>
      <c r="H229" s="67">
        <f>'Охотск '!H32</f>
        <v>785.83054000000004</v>
      </c>
      <c r="I229" s="67">
        <f>'Охотск '!I32</f>
        <v>136.66618086956524</v>
      </c>
      <c r="J229" s="108"/>
    </row>
    <row r="230" spans="1:185" ht="30" x14ac:dyDescent="0.25">
      <c r="A230" s="123" t="s">
        <v>87</v>
      </c>
      <c r="B230" s="51">
        <f>'Охотск '!B33</f>
        <v>582</v>
      </c>
      <c r="C230" s="51">
        <f>'Охотск '!C33</f>
        <v>291</v>
      </c>
      <c r="D230" s="51">
        <f>'Охотск '!D33</f>
        <v>221</v>
      </c>
      <c r="E230" s="192">
        <f>'Охотск '!E33</f>
        <v>75.945017182130584</v>
      </c>
      <c r="F230" s="67">
        <f>'Охотск '!F33</f>
        <v>661.13151000000005</v>
      </c>
      <c r="G230" s="67">
        <f>'Охотск '!G33</f>
        <v>331</v>
      </c>
      <c r="H230" s="67">
        <f>'Охотск '!H33</f>
        <v>257.17106999999999</v>
      </c>
      <c r="I230" s="67">
        <f>'Охотск '!I33</f>
        <v>77.695187311178245</v>
      </c>
      <c r="J230" s="108"/>
    </row>
    <row r="231" spans="1:185" ht="30" x14ac:dyDescent="0.25">
      <c r="A231" s="711" t="s">
        <v>133</v>
      </c>
      <c r="B231" s="51">
        <f>'Охотск '!B34</f>
        <v>5300</v>
      </c>
      <c r="C231" s="51">
        <f>'Охотск '!C34</f>
        <v>2650</v>
      </c>
      <c r="D231" s="51">
        <f>'Охотск '!D34</f>
        <v>2754</v>
      </c>
      <c r="E231" s="192">
        <f>'Охотск '!E34</f>
        <v>103.92452830188678</v>
      </c>
      <c r="F231" s="67">
        <f>'Охотск '!F34</f>
        <v>6218.2382500000012</v>
      </c>
      <c r="G231" s="67">
        <f>'Охотск '!G34</f>
        <v>3109</v>
      </c>
      <c r="H231" s="67">
        <f>'Охотск '!H34</f>
        <v>3195.5090100000002</v>
      </c>
      <c r="I231" s="67">
        <f>'Охотск '!I34</f>
        <v>102.78253489868125</v>
      </c>
      <c r="J231" s="108"/>
    </row>
    <row r="232" spans="1:185" ht="15.75" thickBot="1" x14ac:dyDescent="0.3">
      <c r="A232" s="118" t="s">
        <v>4</v>
      </c>
      <c r="B232" s="51">
        <f>'Охотск '!B35</f>
        <v>0</v>
      </c>
      <c r="C232" s="51">
        <f>'Охотск '!C35</f>
        <v>0</v>
      </c>
      <c r="D232" s="51">
        <f>'Охотск '!D35</f>
        <v>0</v>
      </c>
      <c r="E232" s="192">
        <f>'Охотск '!E35</f>
        <v>0</v>
      </c>
      <c r="F232" s="67">
        <f>'Охотск '!F35</f>
        <v>22008.341</v>
      </c>
      <c r="G232" s="67">
        <f>'Охотск '!G35</f>
        <v>11002</v>
      </c>
      <c r="H232" s="67">
        <f>'Охотск '!H35</f>
        <v>9923.5019699999993</v>
      </c>
      <c r="I232" s="67">
        <f>'Охотск '!I35</f>
        <v>90.197254771859662</v>
      </c>
      <c r="J232" s="108"/>
    </row>
    <row r="233" spans="1:185" ht="15" customHeight="1" x14ac:dyDescent="0.25">
      <c r="A233" s="101" t="s">
        <v>30</v>
      </c>
      <c r="B233" s="102"/>
      <c r="C233" s="102"/>
      <c r="D233" s="102"/>
      <c r="E233" s="195"/>
      <c r="F233" s="103"/>
      <c r="G233" s="103"/>
      <c r="H233" s="103"/>
      <c r="I233" s="103"/>
      <c r="J233" s="108"/>
    </row>
    <row r="234" spans="1:185" s="202" customFormat="1" ht="30" x14ac:dyDescent="0.25">
      <c r="A234" s="592" t="s">
        <v>130</v>
      </c>
      <c r="B234" s="619">
        <f>'2 уровень'!C370</f>
        <v>4143</v>
      </c>
      <c r="C234" s="619">
        <f>'2 уровень'!D370</f>
        <v>2072</v>
      </c>
      <c r="D234" s="619">
        <f>'2 уровень'!E370</f>
        <v>1989</v>
      </c>
      <c r="E234" s="620">
        <f>'2 уровень'!F370</f>
        <v>95.994208494208493</v>
      </c>
      <c r="F234" s="618">
        <f>'2 уровень'!G370</f>
        <v>10540.718044444444</v>
      </c>
      <c r="G234" s="618">
        <f>'2 уровень'!H370</f>
        <v>5271</v>
      </c>
      <c r="H234" s="618">
        <f>'2 уровень'!I370</f>
        <v>5578.4295000000002</v>
      </c>
      <c r="I234" s="618">
        <f>'2 уровень'!J370</f>
        <v>105.83247011952193</v>
      </c>
      <c r="J234" s="262"/>
      <c r="K234" s="261"/>
      <c r="L234" s="261"/>
      <c r="M234" s="261"/>
      <c r="N234" s="261"/>
      <c r="O234" s="261"/>
      <c r="P234" s="261"/>
      <c r="Q234" s="261"/>
      <c r="R234" s="261"/>
      <c r="S234" s="261"/>
      <c r="T234" s="261"/>
      <c r="U234" s="261"/>
      <c r="V234" s="261"/>
      <c r="W234" s="261"/>
      <c r="X234" s="261"/>
      <c r="Y234" s="261"/>
      <c r="Z234" s="261"/>
      <c r="AA234" s="261"/>
      <c r="AB234" s="261"/>
      <c r="AC234" s="261"/>
      <c r="AD234" s="261"/>
      <c r="AE234" s="261"/>
      <c r="AF234" s="261"/>
      <c r="AG234" s="261"/>
      <c r="AH234" s="261"/>
      <c r="AI234" s="261"/>
      <c r="AJ234" s="261"/>
      <c r="AK234" s="261"/>
      <c r="AL234" s="261"/>
      <c r="AM234" s="261"/>
      <c r="AN234" s="261"/>
      <c r="AO234" s="261"/>
      <c r="AP234" s="261"/>
      <c r="AQ234" s="261"/>
      <c r="AR234" s="261"/>
      <c r="AS234" s="261"/>
      <c r="AT234" s="261"/>
      <c r="AU234" s="261"/>
      <c r="AV234" s="261"/>
      <c r="AW234" s="261"/>
      <c r="AX234" s="261"/>
      <c r="AY234" s="261"/>
      <c r="AZ234" s="261"/>
      <c r="BA234" s="261"/>
      <c r="BB234" s="261"/>
      <c r="BC234" s="261"/>
      <c r="BD234" s="261"/>
      <c r="BE234" s="261"/>
      <c r="BF234" s="261"/>
      <c r="BG234" s="261"/>
      <c r="BH234" s="261"/>
      <c r="BI234" s="261"/>
      <c r="BJ234" s="261"/>
      <c r="BK234" s="261"/>
      <c r="BL234" s="261"/>
      <c r="BM234" s="261"/>
      <c r="BN234" s="261"/>
      <c r="BO234" s="261"/>
      <c r="BP234" s="261"/>
      <c r="BQ234" s="261"/>
      <c r="BR234" s="261"/>
      <c r="BS234" s="261"/>
      <c r="BT234" s="261"/>
      <c r="BU234" s="261"/>
      <c r="BV234" s="261"/>
      <c r="BW234" s="261"/>
      <c r="BX234" s="261"/>
      <c r="BY234" s="261"/>
      <c r="BZ234" s="261"/>
      <c r="CA234" s="261"/>
      <c r="CB234" s="261"/>
      <c r="CC234" s="261"/>
      <c r="CD234" s="261"/>
      <c r="CE234" s="261"/>
      <c r="CF234" s="261"/>
      <c r="CG234" s="261"/>
      <c r="CH234" s="261"/>
      <c r="CI234" s="261"/>
      <c r="CJ234" s="261"/>
      <c r="CK234" s="261"/>
      <c r="CL234" s="261"/>
      <c r="CM234" s="261"/>
      <c r="CN234" s="261"/>
      <c r="CO234" s="261"/>
      <c r="CP234" s="261"/>
      <c r="CQ234" s="261"/>
      <c r="CR234" s="261"/>
      <c r="CS234" s="261"/>
      <c r="CT234" s="261"/>
      <c r="CU234" s="261"/>
      <c r="CV234" s="261"/>
      <c r="CW234" s="261"/>
      <c r="CX234" s="261"/>
      <c r="CY234" s="261"/>
      <c r="CZ234" s="261"/>
      <c r="DA234" s="261"/>
      <c r="DB234" s="261"/>
      <c r="DC234" s="261"/>
      <c r="DD234" s="261"/>
      <c r="DE234" s="261"/>
      <c r="DF234" s="261"/>
      <c r="DG234" s="261"/>
      <c r="DH234" s="261"/>
      <c r="DI234" s="261"/>
      <c r="DJ234" s="261"/>
      <c r="DK234" s="261"/>
      <c r="DL234" s="261"/>
      <c r="DM234" s="261"/>
      <c r="DN234" s="261"/>
      <c r="DO234" s="261"/>
      <c r="DP234" s="261"/>
      <c r="DQ234" s="261"/>
      <c r="DR234" s="261"/>
      <c r="DS234" s="261"/>
      <c r="DT234" s="261"/>
      <c r="DU234" s="261"/>
      <c r="DV234" s="261"/>
      <c r="DW234" s="261"/>
      <c r="DX234" s="261"/>
      <c r="DY234" s="261"/>
      <c r="DZ234" s="261"/>
      <c r="EA234" s="261"/>
      <c r="EB234" s="261"/>
      <c r="EC234" s="261"/>
      <c r="ED234" s="261"/>
      <c r="EE234" s="261"/>
      <c r="EF234" s="261"/>
      <c r="EG234" s="261"/>
      <c r="EH234" s="261"/>
      <c r="EI234" s="261"/>
      <c r="EJ234" s="261"/>
      <c r="EK234" s="261"/>
      <c r="EL234" s="261"/>
      <c r="EM234" s="261"/>
      <c r="EN234" s="261"/>
      <c r="EO234" s="261"/>
      <c r="EP234" s="261"/>
      <c r="EQ234" s="261"/>
      <c r="ER234" s="261"/>
      <c r="ES234" s="261"/>
      <c r="ET234" s="261"/>
      <c r="EU234" s="261"/>
      <c r="EV234" s="261"/>
      <c r="EW234" s="261"/>
      <c r="EX234" s="261"/>
      <c r="EY234" s="261"/>
      <c r="EZ234" s="261"/>
      <c r="FA234" s="261"/>
      <c r="FB234" s="261"/>
      <c r="FC234" s="261"/>
      <c r="FD234" s="261"/>
      <c r="FE234" s="261"/>
      <c r="FF234" s="261"/>
      <c r="FG234" s="261"/>
      <c r="FH234" s="261"/>
      <c r="FI234" s="261"/>
      <c r="FJ234" s="261"/>
      <c r="FK234" s="261"/>
      <c r="FL234" s="261"/>
      <c r="FM234" s="261"/>
      <c r="FN234" s="261"/>
      <c r="FO234" s="261"/>
      <c r="FP234" s="261"/>
      <c r="FQ234" s="261"/>
      <c r="FR234" s="261"/>
      <c r="FS234" s="261"/>
      <c r="FT234" s="261"/>
      <c r="FU234" s="261"/>
      <c r="FV234" s="261"/>
      <c r="FW234" s="261"/>
      <c r="FX234" s="261"/>
      <c r="FY234" s="261"/>
      <c r="FZ234" s="261"/>
      <c r="GA234" s="261"/>
      <c r="GB234" s="261"/>
      <c r="GC234" s="261"/>
    </row>
    <row r="235" spans="1:185" s="202" customFormat="1" ht="30" x14ac:dyDescent="0.25">
      <c r="A235" s="123" t="s">
        <v>83</v>
      </c>
      <c r="B235" s="291">
        <f>'2 уровень'!C371</f>
        <v>3044</v>
      </c>
      <c r="C235" s="291">
        <f>'2 уровень'!D371</f>
        <v>1522</v>
      </c>
      <c r="D235" s="748">
        <f>'2 уровень'!E371</f>
        <v>1391</v>
      </c>
      <c r="E235" s="292">
        <f>'2 уровень'!F371</f>
        <v>91.392904073587388</v>
      </c>
      <c r="F235" s="208">
        <f>'2 уровень'!G371</f>
        <v>7469.4104924444446</v>
      </c>
      <c r="G235" s="208">
        <f>'2 уровень'!H371</f>
        <v>3735</v>
      </c>
      <c r="H235" s="67">
        <f>'2 уровень'!I371</f>
        <v>3439.2515400000002</v>
      </c>
      <c r="I235" s="208">
        <f>'2 уровень'!J371</f>
        <v>92.081701204819282</v>
      </c>
      <c r="J235" s="262"/>
      <c r="K235" s="261"/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1"/>
      <c r="AK235" s="261"/>
      <c r="AL235" s="261"/>
      <c r="AM235" s="261"/>
      <c r="AN235" s="261"/>
      <c r="AO235" s="261"/>
      <c r="AP235" s="261"/>
      <c r="AQ235" s="261"/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1"/>
      <c r="BF235" s="261"/>
      <c r="BG235" s="261"/>
      <c r="BH235" s="261"/>
      <c r="BI235" s="261"/>
      <c r="BJ235" s="261"/>
      <c r="BK235" s="261"/>
      <c r="BL235" s="261"/>
      <c r="BM235" s="261"/>
      <c r="BN235" s="261"/>
      <c r="BO235" s="261"/>
      <c r="BP235" s="261"/>
      <c r="BQ235" s="261"/>
      <c r="BR235" s="261"/>
      <c r="BS235" s="261"/>
      <c r="BT235" s="261"/>
      <c r="BU235" s="261"/>
      <c r="BV235" s="261"/>
      <c r="BW235" s="261"/>
      <c r="BX235" s="261"/>
      <c r="BY235" s="261"/>
      <c r="BZ235" s="261"/>
      <c r="CA235" s="261"/>
      <c r="CB235" s="261"/>
      <c r="CC235" s="261"/>
      <c r="CD235" s="261"/>
      <c r="CE235" s="261"/>
      <c r="CF235" s="261"/>
      <c r="CG235" s="261"/>
      <c r="CH235" s="261"/>
      <c r="CI235" s="261"/>
      <c r="CJ235" s="261"/>
      <c r="CK235" s="261"/>
      <c r="CL235" s="261"/>
      <c r="CM235" s="261"/>
      <c r="CN235" s="261"/>
      <c r="CO235" s="261"/>
      <c r="CP235" s="261"/>
      <c r="CQ235" s="261"/>
      <c r="CR235" s="261"/>
      <c r="CS235" s="261"/>
      <c r="CT235" s="261"/>
      <c r="CU235" s="261"/>
      <c r="CV235" s="261"/>
      <c r="CW235" s="261"/>
      <c r="CX235" s="261"/>
      <c r="CY235" s="261"/>
      <c r="CZ235" s="261"/>
      <c r="DA235" s="261"/>
      <c r="DB235" s="261"/>
      <c r="DC235" s="261"/>
      <c r="DD235" s="261"/>
      <c r="DE235" s="261"/>
      <c r="DF235" s="261"/>
      <c r="DG235" s="261"/>
      <c r="DH235" s="261"/>
      <c r="DI235" s="261"/>
      <c r="DJ235" s="261"/>
      <c r="DK235" s="261"/>
      <c r="DL235" s="261"/>
      <c r="DM235" s="261"/>
      <c r="DN235" s="261"/>
      <c r="DO235" s="261"/>
      <c r="DP235" s="261"/>
      <c r="DQ235" s="261"/>
      <c r="DR235" s="261"/>
      <c r="DS235" s="261"/>
      <c r="DT235" s="261"/>
      <c r="DU235" s="261"/>
      <c r="DV235" s="261"/>
      <c r="DW235" s="261"/>
      <c r="DX235" s="261"/>
      <c r="DY235" s="261"/>
      <c r="DZ235" s="261"/>
      <c r="EA235" s="261"/>
      <c r="EB235" s="261"/>
      <c r="EC235" s="261"/>
      <c r="ED235" s="261"/>
      <c r="EE235" s="261"/>
      <c r="EF235" s="261"/>
      <c r="EG235" s="261"/>
      <c r="EH235" s="261"/>
      <c r="EI235" s="261"/>
      <c r="EJ235" s="261"/>
      <c r="EK235" s="261"/>
      <c r="EL235" s="261"/>
      <c r="EM235" s="261"/>
      <c r="EN235" s="261"/>
      <c r="EO235" s="261"/>
      <c r="EP235" s="261"/>
      <c r="EQ235" s="261"/>
      <c r="ER235" s="261"/>
      <c r="ES235" s="261"/>
      <c r="ET235" s="261"/>
      <c r="EU235" s="261"/>
      <c r="EV235" s="261"/>
      <c r="EW235" s="261"/>
      <c r="EX235" s="261"/>
      <c r="EY235" s="261"/>
      <c r="EZ235" s="261"/>
      <c r="FA235" s="261"/>
      <c r="FB235" s="261"/>
      <c r="FC235" s="261"/>
      <c r="FD235" s="261"/>
      <c r="FE235" s="261"/>
      <c r="FF235" s="261"/>
      <c r="FG235" s="261"/>
      <c r="FH235" s="261"/>
      <c r="FI235" s="261"/>
      <c r="FJ235" s="261"/>
      <c r="FK235" s="261"/>
      <c r="FL235" s="261"/>
      <c r="FM235" s="261"/>
      <c r="FN235" s="261"/>
      <c r="FO235" s="261"/>
      <c r="FP235" s="261"/>
      <c r="FQ235" s="261"/>
      <c r="FR235" s="261"/>
      <c r="FS235" s="261"/>
      <c r="FT235" s="261"/>
      <c r="FU235" s="261"/>
      <c r="FV235" s="261"/>
      <c r="FW235" s="261"/>
      <c r="FX235" s="261"/>
      <c r="FY235" s="261"/>
      <c r="FZ235" s="261"/>
      <c r="GA235" s="261"/>
      <c r="GB235" s="261"/>
      <c r="GC235" s="261"/>
    </row>
    <row r="236" spans="1:185" s="202" customFormat="1" ht="30" x14ac:dyDescent="0.25">
      <c r="A236" s="123" t="s">
        <v>84</v>
      </c>
      <c r="B236" s="291">
        <f>'2 уровень'!C372</f>
        <v>928</v>
      </c>
      <c r="C236" s="291">
        <f>'2 уровень'!D372</f>
        <v>464</v>
      </c>
      <c r="D236" s="748">
        <f>'2 уровень'!E372</f>
        <v>400</v>
      </c>
      <c r="E236" s="292">
        <f>'2 уровень'!F372</f>
        <v>86.206896551724128</v>
      </c>
      <c r="F236" s="208">
        <f>'2 уровень'!G372</f>
        <v>2001.3619199999998</v>
      </c>
      <c r="G236" s="208">
        <f>'2 уровень'!H372</f>
        <v>1001</v>
      </c>
      <c r="H236" s="67">
        <f>'2 уровень'!I372</f>
        <v>900.29394000000002</v>
      </c>
      <c r="I236" s="208">
        <f>'2 уровень'!J372</f>
        <v>89.939454545454538</v>
      </c>
      <c r="J236" s="262"/>
      <c r="K236" s="261"/>
      <c r="L236" s="261"/>
      <c r="M236" s="261"/>
      <c r="N236" s="261"/>
      <c r="O236" s="261"/>
      <c r="P236" s="261"/>
      <c r="Q236" s="261"/>
      <c r="R236" s="261"/>
      <c r="S236" s="261"/>
      <c r="T236" s="261"/>
      <c r="U236" s="261"/>
      <c r="V236" s="261"/>
      <c r="W236" s="261"/>
      <c r="X236" s="261"/>
      <c r="Y236" s="261"/>
      <c r="Z236" s="261"/>
      <c r="AA236" s="261"/>
      <c r="AB236" s="261"/>
      <c r="AC236" s="261"/>
      <c r="AD236" s="261"/>
      <c r="AE236" s="261"/>
      <c r="AF236" s="261"/>
      <c r="AG236" s="261"/>
      <c r="AH236" s="261"/>
      <c r="AI236" s="261"/>
      <c r="AJ236" s="261"/>
      <c r="AK236" s="261"/>
      <c r="AL236" s="261"/>
      <c r="AM236" s="261"/>
      <c r="AN236" s="261"/>
      <c r="AO236" s="261"/>
      <c r="AP236" s="261"/>
      <c r="AQ236" s="261"/>
      <c r="AR236" s="261"/>
      <c r="AS236" s="261"/>
      <c r="AT236" s="261"/>
      <c r="AU236" s="261"/>
      <c r="AV236" s="261"/>
      <c r="AW236" s="261"/>
      <c r="AX236" s="261"/>
      <c r="AY236" s="261"/>
      <c r="AZ236" s="261"/>
      <c r="BA236" s="261"/>
      <c r="BB236" s="261"/>
      <c r="BC236" s="261"/>
      <c r="BD236" s="261"/>
      <c r="BE236" s="261"/>
      <c r="BF236" s="261"/>
      <c r="BG236" s="261"/>
      <c r="BH236" s="261"/>
      <c r="BI236" s="261"/>
      <c r="BJ236" s="261"/>
      <c r="BK236" s="261"/>
      <c r="BL236" s="261"/>
      <c r="BM236" s="261"/>
      <c r="BN236" s="261"/>
      <c r="BO236" s="261"/>
      <c r="BP236" s="261"/>
      <c r="BQ236" s="261"/>
      <c r="BR236" s="261"/>
      <c r="BS236" s="261"/>
      <c r="BT236" s="261"/>
      <c r="BU236" s="261"/>
      <c r="BV236" s="261"/>
      <c r="BW236" s="261"/>
      <c r="BX236" s="261"/>
      <c r="BY236" s="261"/>
      <c r="BZ236" s="261"/>
      <c r="CA236" s="261"/>
      <c r="CB236" s="261"/>
      <c r="CC236" s="261"/>
      <c r="CD236" s="261"/>
      <c r="CE236" s="261"/>
      <c r="CF236" s="261"/>
      <c r="CG236" s="261"/>
      <c r="CH236" s="261"/>
      <c r="CI236" s="261"/>
      <c r="CJ236" s="261"/>
      <c r="CK236" s="261"/>
      <c r="CL236" s="261"/>
      <c r="CM236" s="261"/>
      <c r="CN236" s="261"/>
      <c r="CO236" s="261"/>
      <c r="CP236" s="261"/>
      <c r="CQ236" s="261"/>
      <c r="CR236" s="261"/>
      <c r="CS236" s="261"/>
      <c r="CT236" s="261"/>
      <c r="CU236" s="261"/>
      <c r="CV236" s="261"/>
      <c r="CW236" s="261"/>
      <c r="CX236" s="261"/>
      <c r="CY236" s="261"/>
      <c r="CZ236" s="261"/>
      <c r="DA236" s="261"/>
      <c r="DB236" s="261"/>
      <c r="DC236" s="261"/>
      <c r="DD236" s="261"/>
      <c r="DE236" s="261"/>
      <c r="DF236" s="261"/>
      <c r="DG236" s="261"/>
      <c r="DH236" s="261"/>
      <c r="DI236" s="261"/>
      <c r="DJ236" s="261"/>
      <c r="DK236" s="261"/>
      <c r="DL236" s="261"/>
      <c r="DM236" s="261"/>
      <c r="DN236" s="261"/>
      <c r="DO236" s="261"/>
      <c r="DP236" s="261"/>
      <c r="DQ236" s="261"/>
      <c r="DR236" s="261"/>
      <c r="DS236" s="261"/>
      <c r="DT236" s="261"/>
      <c r="DU236" s="261"/>
      <c r="DV236" s="261"/>
      <c r="DW236" s="261"/>
      <c r="DX236" s="261"/>
      <c r="DY236" s="261"/>
      <c r="DZ236" s="261"/>
      <c r="EA236" s="261"/>
      <c r="EB236" s="261"/>
      <c r="EC236" s="261"/>
      <c r="ED236" s="261"/>
      <c r="EE236" s="261"/>
      <c r="EF236" s="261"/>
      <c r="EG236" s="261"/>
      <c r="EH236" s="261"/>
      <c r="EI236" s="261"/>
      <c r="EJ236" s="261"/>
      <c r="EK236" s="261"/>
      <c r="EL236" s="261"/>
      <c r="EM236" s="261"/>
      <c r="EN236" s="261"/>
      <c r="EO236" s="261"/>
      <c r="EP236" s="261"/>
      <c r="EQ236" s="261"/>
      <c r="ER236" s="261"/>
      <c r="ES236" s="261"/>
      <c r="ET236" s="261"/>
      <c r="EU236" s="261"/>
      <c r="EV236" s="261"/>
      <c r="EW236" s="261"/>
      <c r="EX236" s="261"/>
      <c r="EY236" s="261"/>
      <c r="EZ236" s="261"/>
      <c r="FA236" s="261"/>
      <c r="FB236" s="261"/>
      <c r="FC236" s="261"/>
      <c r="FD236" s="261"/>
      <c r="FE236" s="261"/>
      <c r="FF236" s="261"/>
      <c r="FG236" s="261"/>
      <c r="FH236" s="261"/>
      <c r="FI236" s="261"/>
      <c r="FJ236" s="261"/>
      <c r="FK236" s="261"/>
      <c r="FL236" s="261"/>
      <c r="FM236" s="261"/>
      <c r="FN236" s="261"/>
      <c r="FO236" s="261"/>
      <c r="FP236" s="261"/>
      <c r="FQ236" s="261"/>
      <c r="FR236" s="261"/>
      <c r="FS236" s="261"/>
      <c r="FT236" s="261"/>
      <c r="FU236" s="261"/>
      <c r="FV236" s="261"/>
      <c r="FW236" s="261"/>
      <c r="FX236" s="261"/>
      <c r="FY236" s="261"/>
      <c r="FZ236" s="261"/>
      <c r="GA236" s="261"/>
      <c r="GB236" s="261"/>
      <c r="GC236" s="261"/>
    </row>
    <row r="237" spans="1:185" s="202" customFormat="1" ht="45" x14ac:dyDescent="0.25">
      <c r="A237" s="123" t="s">
        <v>107</v>
      </c>
      <c r="B237" s="291">
        <f>'2 уровень'!C373</f>
        <v>26</v>
      </c>
      <c r="C237" s="291">
        <f>'2 уровень'!D373</f>
        <v>13</v>
      </c>
      <c r="D237" s="748">
        <f>'2 уровень'!E373</f>
        <v>32</v>
      </c>
      <c r="E237" s="292">
        <f>'2 уровень'!F373</f>
        <v>246.15384615384616</v>
      </c>
      <c r="F237" s="208">
        <f>'2 уровень'!G373</f>
        <v>162.68179200000003</v>
      </c>
      <c r="G237" s="208">
        <f>'2 уровень'!H373</f>
        <v>81</v>
      </c>
      <c r="H237" s="67">
        <f>'2 уровень'!I373</f>
        <v>200.22368</v>
      </c>
      <c r="I237" s="208">
        <f>'2 уровень'!J373</f>
        <v>247.18972839506174</v>
      </c>
      <c r="J237" s="262"/>
      <c r="K237" s="261"/>
      <c r="L237" s="261"/>
      <c r="M237" s="261"/>
      <c r="N237" s="261"/>
      <c r="O237" s="261"/>
      <c r="P237" s="261"/>
      <c r="Q237" s="261"/>
      <c r="R237" s="261"/>
      <c r="S237" s="261"/>
      <c r="T237" s="261"/>
      <c r="U237" s="261"/>
      <c r="V237" s="261"/>
      <c r="W237" s="261"/>
      <c r="X237" s="261"/>
      <c r="Y237" s="261"/>
      <c r="Z237" s="261"/>
      <c r="AA237" s="261"/>
      <c r="AB237" s="261"/>
      <c r="AC237" s="261"/>
      <c r="AD237" s="261"/>
      <c r="AE237" s="261"/>
      <c r="AF237" s="261"/>
      <c r="AG237" s="261"/>
      <c r="AH237" s="261"/>
      <c r="AI237" s="261"/>
      <c r="AJ237" s="261"/>
      <c r="AK237" s="261"/>
      <c r="AL237" s="261"/>
      <c r="AM237" s="261"/>
      <c r="AN237" s="261"/>
      <c r="AO237" s="261"/>
      <c r="AP237" s="261"/>
      <c r="AQ237" s="261"/>
      <c r="AR237" s="261"/>
      <c r="AS237" s="261"/>
      <c r="AT237" s="261"/>
      <c r="AU237" s="261"/>
      <c r="AV237" s="261"/>
      <c r="AW237" s="261"/>
      <c r="AX237" s="261"/>
      <c r="AY237" s="261"/>
      <c r="AZ237" s="261"/>
      <c r="BA237" s="261"/>
      <c r="BB237" s="261"/>
      <c r="BC237" s="261"/>
      <c r="BD237" s="261"/>
      <c r="BE237" s="261"/>
      <c r="BF237" s="261"/>
      <c r="BG237" s="261"/>
      <c r="BH237" s="261"/>
      <c r="BI237" s="261"/>
      <c r="BJ237" s="261"/>
      <c r="BK237" s="261"/>
      <c r="BL237" s="261"/>
      <c r="BM237" s="261"/>
      <c r="BN237" s="261"/>
      <c r="BO237" s="261"/>
      <c r="BP237" s="261"/>
      <c r="BQ237" s="261"/>
      <c r="BR237" s="261"/>
      <c r="BS237" s="261"/>
      <c r="BT237" s="261"/>
      <c r="BU237" s="261"/>
      <c r="BV237" s="261"/>
      <c r="BW237" s="261"/>
      <c r="BX237" s="261"/>
      <c r="BY237" s="261"/>
      <c r="BZ237" s="261"/>
      <c r="CA237" s="261"/>
      <c r="CB237" s="261"/>
      <c r="CC237" s="261"/>
      <c r="CD237" s="261"/>
      <c r="CE237" s="261"/>
      <c r="CF237" s="261"/>
      <c r="CG237" s="261"/>
      <c r="CH237" s="261"/>
      <c r="CI237" s="261"/>
      <c r="CJ237" s="261"/>
      <c r="CK237" s="261"/>
      <c r="CL237" s="261"/>
      <c r="CM237" s="261"/>
      <c r="CN237" s="261"/>
      <c r="CO237" s="261"/>
      <c r="CP237" s="261"/>
      <c r="CQ237" s="261"/>
      <c r="CR237" s="261"/>
      <c r="CS237" s="261"/>
      <c r="CT237" s="261"/>
      <c r="CU237" s="261"/>
      <c r="CV237" s="261"/>
      <c r="CW237" s="261"/>
      <c r="CX237" s="261"/>
      <c r="CY237" s="261"/>
      <c r="CZ237" s="261"/>
      <c r="DA237" s="261"/>
      <c r="DB237" s="261"/>
      <c r="DC237" s="261"/>
      <c r="DD237" s="261"/>
      <c r="DE237" s="261"/>
      <c r="DF237" s="261"/>
      <c r="DG237" s="261"/>
      <c r="DH237" s="261"/>
      <c r="DI237" s="261"/>
      <c r="DJ237" s="261"/>
      <c r="DK237" s="261"/>
      <c r="DL237" s="261"/>
      <c r="DM237" s="261"/>
      <c r="DN237" s="261"/>
      <c r="DO237" s="261"/>
      <c r="DP237" s="261"/>
      <c r="DQ237" s="261"/>
      <c r="DR237" s="261"/>
      <c r="DS237" s="261"/>
      <c r="DT237" s="261"/>
      <c r="DU237" s="261"/>
      <c r="DV237" s="261"/>
      <c r="DW237" s="261"/>
      <c r="DX237" s="261"/>
      <c r="DY237" s="261"/>
      <c r="DZ237" s="261"/>
      <c r="EA237" s="261"/>
      <c r="EB237" s="261"/>
      <c r="EC237" s="261"/>
      <c r="ED237" s="261"/>
      <c r="EE237" s="261"/>
      <c r="EF237" s="261"/>
      <c r="EG237" s="261"/>
      <c r="EH237" s="261"/>
      <c r="EI237" s="261"/>
      <c r="EJ237" s="261"/>
      <c r="EK237" s="261"/>
      <c r="EL237" s="261"/>
      <c r="EM237" s="261"/>
      <c r="EN237" s="261"/>
      <c r="EO237" s="261"/>
      <c r="EP237" s="261"/>
      <c r="EQ237" s="261"/>
      <c r="ER237" s="261"/>
      <c r="ES237" s="261"/>
      <c r="ET237" s="261"/>
      <c r="EU237" s="261"/>
      <c r="EV237" s="261"/>
      <c r="EW237" s="261"/>
      <c r="EX237" s="261"/>
      <c r="EY237" s="261"/>
      <c r="EZ237" s="261"/>
      <c r="FA237" s="261"/>
      <c r="FB237" s="261"/>
      <c r="FC237" s="261"/>
      <c r="FD237" s="261"/>
      <c r="FE237" s="261"/>
      <c r="FF237" s="261"/>
      <c r="FG237" s="261"/>
      <c r="FH237" s="261"/>
      <c r="FI237" s="261"/>
      <c r="FJ237" s="261"/>
      <c r="FK237" s="261"/>
      <c r="FL237" s="261"/>
      <c r="FM237" s="261"/>
      <c r="FN237" s="261"/>
      <c r="FO237" s="261"/>
      <c r="FP237" s="261"/>
      <c r="FQ237" s="261"/>
      <c r="FR237" s="261"/>
      <c r="FS237" s="261"/>
      <c r="FT237" s="261"/>
      <c r="FU237" s="261"/>
      <c r="FV237" s="261"/>
      <c r="FW237" s="261"/>
      <c r="FX237" s="261"/>
      <c r="FY237" s="261"/>
      <c r="FZ237" s="261"/>
      <c r="GA237" s="261"/>
      <c r="GB237" s="261"/>
      <c r="GC237" s="261"/>
    </row>
    <row r="238" spans="1:185" s="202" customFormat="1" ht="30" x14ac:dyDescent="0.25">
      <c r="A238" s="123" t="s">
        <v>108</v>
      </c>
      <c r="B238" s="291">
        <f>'2 уровень'!C374</f>
        <v>145</v>
      </c>
      <c r="C238" s="291">
        <f>'2 уровень'!D374</f>
        <v>73</v>
      </c>
      <c r="D238" s="748">
        <f>'2 уровень'!E374</f>
        <v>166</v>
      </c>
      <c r="E238" s="292">
        <f>'2 уровень'!F374</f>
        <v>227.39726027397262</v>
      </c>
      <c r="F238" s="208">
        <f>'2 уровень'!G374</f>
        <v>907.26384000000007</v>
      </c>
      <c r="G238" s="208">
        <f>'2 уровень'!H374</f>
        <v>454</v>
      </c>
      <c r="H238" s="67">
        <f>'2 уровень'!I374</f>
        <v>1038.6603399999999</v>
      </c>
      <c r="I238" s="208">
        <f>'2 уровень'!J374</f>
        <v>228.77981057268721</v>
      </c>
      <c r="J238" s="262"/>
      <c r="K238" s="261"/>
      <c r="L238" s="261"/>
      <c r="M238" s="261"/>
      <c r="N238" s="261"/>
      <c r="O238" s="261"/>
      <c r="P238" s="261"/>
      <c r="Q238" s="261"/>
      <c r="R238" s="261"/>
      <c r="S238" s="261"/>
      <c r="T238" s="261"/>
      <c r="U238" s="261"/>
      <c r="V238" s="261"/>
      <c r="W238" s="261"/>
      <c r="X238" s="261"/>
      <c r="Y238" s="261"/>
      <c r="Z238" s="261"/>
      <c r="AA238" s="261"/>
      <c r="AB238" s="261"/>
      <c r="AC238" s="261"/>
      <c r="AD238" s="261"/>
      <c r="AE238" s="261"/>
      <c r="AF238" s="261"/>
      <c r="AG238" s="261"/>
      <c r="AH238" s="261"/>
      <c r="AI238" s="261"/>
      <c r="AJ238" s="261"/>
      <c r="AK238" s="261"/>
      <c r="AL238" s="261"/>
      <c r="AM238" s="261"/>
      <c r="AN238" s="261"/>
      <c r="AO238" s="261"/>
      <c r="AP238" s="261"/>
      <c r="AQ238" s="261"/>
      <c r="AR238" s="261"/>
      <c r="AS238" s="261"/>
      <c r="AT238" s="261"/>
      <c r="AU238" s="261"/>
      <c r="AV238" s="261"/>
      <c r="AW238" s="261"/>
      <c r="AX238" s="261"/>
      <c r="AY238" s="261"/>
      <c r="AZ238" s="261"/>
      <c r="BA238" s="261"/>
      <c r="BB238" s="261"/>
      <c r="BC238" s="261"/>
      <c r="BD238" s="261"/>
      <c r="BE238" s="261"/>
      <c r="BF238" s="261"/>
      <c r="BG238" s="261"/>
      <c r="BH238" s="261"/>
      <c r="BI238" s="261"/>
      <c r="BJ238" s="261"/>
      <c r="BK238" s="261"/>
      <c r="BL238" s="261"/>
      <c r="BM238" s="261"/>
      <c r="BN238" s="261"/>
      <c r="BO238" s="261"/>
      <c r="BP238" s="261"/>
      <c r="BQ238" s="261"/>
      <c r="BR238" s="261"/>
      <c r="BS238" s="261"/>
      <c r="BT238" s="261"/>
      <c r="BU238" s="261"/>
      <c r="BV238" s="261"/>
      <c r="BW238" s="261"/>
      <c r="BX238" s="261"/>
      <c r="BY238" s="261"/>
      <c r="BZ238" s="261"/>
      <c r="CA238" s="261"/>
      <c r="CB238" s="261"/>
      <c r="CC238" s="261"/>
      <c r="CD238" s="261"/>
      <c r="CE238" s="261"/>
      <c r="CF238" s="261"/>
      <c r="CG238" s="261"/>
      <c r="CH238" s="261"/>
      <c r="CI238" s="261"/>
      <c r="CJ238" s="261"/>
      <c r="CK238" s="261"/>
      <c r="CL238" s="261"/>
      <c r="CM238" s="261"/>
      <c r="CN238" s="261"/>
      <c r="CO238" s="261"/>
      <c r="CP238" s="261"/>
      <c r="CQ238" s="261"/>
      <c r="CR238" s="261"/>
      <c r="CS238" s="261"/>
      <c r="CT238" s="261"/>
      <c r="CU238" s="261"/>
      <c r="CV238" s="261"/>
      <c r="CW238" s="261"/>
      <c r="CX238" s="261"/>
      <c r="CY238" s="261"/>
      <c r="CZ238" s="261"/>
      <c r="DA238" s="261"/>
      <c r="DB238" s="261"/>
      <c r="DC238" s="261"/>
      <c r="DD238" s="261"/>
      <c r="DE238" s="261"/>
      <c r="DF238" s="261"/>
      <c r="DG238" s="261"/>
      <c r="DH238" s="261"/>
      <c r="DI238" s="261"/>
      <c r="DJ238" s="261"/>
      <c r="DK238" s="261"/>
      <c r="DL238" s="261"/>
      <c r="DM238" s="261"/>
      <c r="DN238" s="261"/>
      <c r="DO238" s="261"/>
      <c r="DP238" s="261"/>
      <c r="DQ238" s="261"/>
      <c r="DR238" s="261"/>
      <c r="DS238" s="261"/>
      <c r="DT238" s="261"/>
      <c r="DU238" s="261"/>
      <c r="DV238" s="261"/>
      <c r="DW238" s="261"/>
      <c r="DX238" s="261"/>
      <c r="DY238" s="261"/>
      <c r="DZ238" s="261"/>
      <c r="EA238" s="261"/>
      <c r="EB238" s="261"/>
      <c r="EC238" s="261"/>
      <c r="ED238" s="261"/>
      <c r="EE238" s="261"/>
      <c r="EF238" s="261"/>
      <c r="EG238" s="261"/>
      <c r="EH238" s="261"/>
      <c r="EI238" s="261"/>
      <c r="EJ238" s="261"/>
      <c r="EK238" s="261"/>
      <c r="EL238" s="261"/>
      <c r="EM238" s="261"/>
      <c r="EN238" s="261"/>
      <c r="EO238" s="261"/>
      <c r="EP238" s="261"/>
      <c r="EQ238" s="261"/>
      <c r="ER238" s="261"/>
      <c r="ES238" s="261"/>
      <c r="ET238" s="261"/>
      <c r="EU238" s="261"/>
      <c r="EV238" s="261"/>
      <c r="EW238" s="261"/>
      <c r="EX238" s="261"/>
      <c r="EY238" s="261"/>
      <c r="EZ238" s="261"/>
      <c r="FA238" s="261"/>
      <c r="FB238" s="261"/>
      <c r="FC238" s="261"/>
      <c r="FD238" s="261"/>
      <c r="FE238" s="261"/>
      <c r="FF238" s="261"/>
      <c r="FG238" s="261"/>
      <c r="FH238" s="261"/>
      <c r="FI238" s="261"/>
      <c r="FJ238" s="261"/>
      <c r="FK238" s="261"/>
      <c r="FL238" s="261"/>
      <c r="FM238" s="261"/>
      <c r="FN238" s="261"/>
      <c r="FO238" s="261"/>
      <c r="FP238" s="261"/>
      <c r="FQ238" s="261"/>
      <c r="FR238" s="261"/>
      <c r="FS238" s="261"/>
      <c r="FT238" s="261"/>
      <c r="FU238" s="261"/>
      <c r="FV238" s="261"/>
      <c r="FW238" s="261"/>
      <c r="FX238" s="261"/>
      <c r="FY238" s="261"/>
      <c r="FZ238" s="261"/>
      <c r="GA238" s="261"/>
      <c r="GB238" s="261"/>
      <c r="GC238" s="261"/>
    </row>
    <row r="239" spans="1:185" s="202" customFormat="1" ht="30" x14ac:dyDescent="0.25">
      <c r="A239" s="592" t="s">
        <v>122</v>
      </c>
      <c r="B239" s="619">
        <f>'2 уровень'!C375</f>
        <v>10868</v>
      </c>
      <c r="C239" s="619">
        <f>'2 уровень'!D375</f>
        <v>5434</v>
      </c>
      <c r="D239" s="619">
        <f>'2 уровень'!E375</f>
        <v>2942</v>
      </c>
      <c r="E239" s="620">
        <f>'2 уровень'!F375</f>
        <v>54.140596245859406</v>
      </c>
      <c r="F239" s="618">
        <f>'2 уровень'!G375</f>
        <v>19256.557579999997</v>
      </c>
      <c r="G239" s="618">
        <f>'2 уровень'!H375</f>
        <v>9629</v>
      </c>
      <c r="H239" s="618">
        <f>'2 уровень'!I375</f>
        <v>5497.0546199999999</v>
      </c>
      <c r="I239" s="618">
        <f>'2 уровень'!J375</f>
        <v>57.088530688545013</v>
      </c>
      <c r="J239" s="262"/>
      <c r="K239" s="261"/>
      <c r="L239" s="261"/>
      <c r="M239" s="261"/>
      <c r="N239" s="261"/>
      <c r="O239" s="261"/>
      <c r="P239" s="261"/>
      <c r="Q239" s="261"/>
      <c r="R239" s="261"/>
      <c r="S239" s="261"/>
      <c r="T239" s="261"/>
      <c r="U239" s="261"/>
      <c r="V239" s="261"/>
      <c r="W239" s="261"/>
      <c r="X239" s="261"/>
      <c r="Y239" s="261"/>
      <c r="Z239" s="261"/>
      <c r="AA239" s="261"/>
      <c r="AB239" s="261"/>
      <c r="AC239" s="261"/>
      <c r="AD239" s="261"/>
      <c r="AE239" s="261"/>
      <c r="AF239" s="261"/>
      <c r="AG239" s="261"/>
      <c r="AH239" s="261"/>
      <c r="AI239" s="261"/>
      <c r="AJ239" s="261"/>
      <c r="AK239" s="261"/>
      <c r="AL239" s="261"/>
      <c r="AM239" s="261"/>
      <c r="AN239" s="261"/>
      <c r="AO239" s="261"/>
      <c r="AP239" s="261"/>
      <c r="AQ239" s="261"/>
      <c r="AR239" s="261"/>
      <c r="AS239" s="261"/>
      <c r="AT239" s="261"/>
      <c r="AU239" s="261"/>
      <c r="AV239" s="261"/>
      <c r="AW239" s="261"/>
      <c r="AX239" s="261"/>
      <c r="AY239" s="261"/>
      <c r="AZ239" s="261"/>
      <c r="BA239" s="261"/>
      <c r="BB239" s="261"/>
      <c r="BC239" s="261"/>
      <c r="BD239" s="261"/>
      <c r="BE239" s="261"/>
      <c r="BF239" s="261"/>
      <c r="BG239" s="261"/>
      <c r="BH239" s="261"/>
      <c r="BI239" s="261"/>
      <c r="BJ239" s="261"/>
      <c r="BK239" s="261"/>
      <c r="BL239" s="261"/>
      <c r="BM239" s="261"/>
      <c r="BN239" s="261"/>
      <c r="BO239" s="261"/>
      <c r="BP239" s="261"/>
      <c r="BQ239" s="261"/>
      <c r="BR239" s="261"/>
      <c r="BS239" s="261"/>
      <c r="BT239" s="261"/>
      <c r="BU239" s="261"/>
      <c r="BV239" s="261"/>
      <c r="BW239" s="261"/>
      <c r="BX239" s="261"/>
      <c r="BY239" s="261"/>
      <c r="BZ239" s="261"/>
      <c r="CA239" s="261"/>
      <c r="CB239" s="261"/>
      <c r="CC239" s="261"/>
      <c r="CD239" s="261"/>
      <c r="CE239" s="261"/>
      <c r="CF239" s="261"/>
      <c r="CG239" s="261"/>
      <c r="CH239" s="261"/>
      <c r="CI239" s="261"/>
      <c r="CJ239" s="261"/>
      <c r="CK239" s="261"/>
      <c r="CL239" s="261"/>
      <c r="CM239" s="261"/>
      <c r="CN239" s="261"/>
      <c r="CO239" s="261"/>
      <c r="CP239" s="261"/>
      <c r="CQ239" s="261"/>
      <c r="CR239" s="261"/>
      <c r="CS239" s="261"/>
      <c r="CT239" s="261"/>
      <c r="CU239" s="261"/>
      <c r="CV239" s="261"/>
      <c r="CW239" s="261"/>
      <c r="CX239" s="261"/>
      <c r="CY239" s="261"/>
      <c r="CZ239" s="261"/>
      <c r="DA239" s="261"/>
      <c r="DB239" s="261"/>
      <c r="DC239" s="261"/>
      <c r="DD239" s="261"/>
      <c r="DE239" s="261"/>
      <c r="DF239" s="261"/>
      <c r="DG239" s="261"/>
      <c r="DH239" s="261"/>
      <c r="DI239" s="261"/>
      <c r="DJ239" s="261"/>
      <c r="DK239" s="261"/>
      <c r="DL239" s="261"/>
      <c r="DM239" s="261"/>
      <c r="DN239" s="261"/>
      <c r="DO239" s="261"/>
      <c r="DP239" s="261"/>
      <c r="DQ239" s="261"/>
      <c r="DR239" s="261"/>
      <c r="DS239" s="261"/>
      <c r="DT239" s="261"/>
      <c r="DU239" s="261"/>
      <c r="DV239" s="261"/>
      <c r="DW239" s="261"/>
      <c r="DX239" s="261"/>
      <c r="DY239" s="261"/>
      <c r="DZ239" s="261"/>
      <c r="EA239" s="261"/>
      <c r="EB239" s="261"/>
      <c r="EC239" s="261"/>
      <c r="ED239" s="261"/>
      <c r="EE239" s="261"/>
      <c r="EF239" s="261"/>
      <c r="EG239" s="261"/>
      <c r="EH239" s="261"/>
      <c r="EI239" s="261"/>
      <c r="EJ239" s="261"/>
      <c r="EK239" s="261"/>
      <c r="EL239" s="261"/>
      <c r="EM239" s="261"/>
      <c r="EN239" s="261"/>
      <c r="EO239" s="261"/>
      <c r="EP239" s="261"/>
      <c r="EQ239" s="261"/>
      <c r="ER239" s="261"/>
      <c r="ES239" s="261"/>
      <c r="ET239" s="261"/>
      <c r="EU239" s="261"/>
      <c r="EV239" s="261"/>
      <c r="EW239" s="261"/>
      <c r="EX239" s="261"/>
      <c r="EY239" s="261"/>
      <c r="EZ239" s="261"/>
      <c r="FA239" s="261"/>
      <c r="FB239" s="261"/>
      <c r="FC239" s="261"/>
      <c r="FD239" s="261"/>
      <c r="FE239" s="261"/>
      <c r="FF239" s="261"/>
      <c r="FG239" s="261"/>
      <c r="FH239" s="261"/>
      <c r="FI239" s="261"/>
      <c r="FJ239" s="261"/>
      <c r="FK239" s="261"/>
      <c r="FL239" s="261"/>
      <c r="FM239" s="261"/>
      <c r="FN239" s="261"/>
      <c r="FO239" s="261"/>
      <c r="FP239" s="261"/>
      <c r="FQ239" s="261"/>
      <c r="FR239" s="261"/>
      <c r="FS239" s="261"/>
      <c r="FT239" s="261"/>
      <c r="FU239" s="261"/>
      <c r="FV239" s="261"/>
      <c r="FW239" s="261"/>
      <c r="FX239" s="261"/>
      <c r="FY239" s="261"/>
      <c r="FZ239" s="261"/>
      <c r="GA239" s="261"/>
      <c r="GB239" s="261"/>
      <c r="GC239" s="261"/>
    </row>
    <row r="240" spans="1:185" s="202" customFormat="1" ht="30" x14ac:dyDescent="0.25">
      <c r="A240" s="123" t="s">
        <v>118</v>
      </c>
      <c r="B240" s="291">
        <f>'2 уровень'!C376</f>
        <v>3002</v>
      </c>
      <c r="C240" s="291">
        <f>'2 уровень'!D376</f>
        <v>1501</v>
      </c>
      <c r="D240" s="748">
        <f>'2 уровень'!E376</f>
        <v>865</v>
      </c>
      <c r="E240" s="292">
        <f>'2 уровень'!F376</f>
        <v>57.628247834776815</v>
      </c>
      <c r="F240" s="208">
        <f>'2 уровень'!G376</f>
        <v>5265.1177399999997</v>
      </c>
      <c r="G240" s="208">
        <f>'2 уровень'!H376</f>
        <v>2633</v>
      </c>
      <c r="H240" s="67">
        <f>'2 уровень'!I376</f>
        <v>1500.7075199999999</v>
      </c>
      <c r="I240" s="208">
        <f>'2 уровень'!J376</f>
        <v>56.996107861754652</v>
      </c>
      <c r="J240" s="262"/>
      <c r="K240" s="261"/>
      <c r="L240" s="261"/>
      <c r="M240" s="261"/>
      <c r="N240" s="261"/>
      <c r="O240" s="261"/>
      <c r="P240" s="261"/>
      <c r="Q240" s="261"/>
      <c r="R240" s="261"/>
      <c r="S240" s="261"/>
      <c r="T240" s="261"/>
      <c r="U240" s="261"/>
      <c r="V240" s="261"/>
      <c r="W240" s="261"/>
      <c r="X240" s="261"/>
      <c r="Y240" s="261"/>
      <c r="Z240" s="261"/>
      <c r="AA240" s="261"/>
      <c r="AB240" s="261"/>
      <c r="AC240" s="261"/>
      <c r="AD240" s="261"/>
      <c r="AE240" s="261"/>
      <c r="AF240" s="261"/>
      <c r="AG240" s="261"/>
      <c r="AH240" s="261"/>
      <c r="AI240" s="261"/>
      <c r="AJ240" s="261"/>
      <c r="AK240" s="261"/>
      <c r="AL240" s="261"/>
      <c r="AM240" s="261"/>
      <c r="AN240" s="261"/>
      <c r="AO240" s="261"/>
      <c r="AP240" s="261"/>
      <c r="AQ240" s="261"/>
      <c r="AR240" s="261"/>
      <c r="AS240" s="261"/>
      <c r="AT240" s="261"/>
      <c r="AU240" s="261"/>
      <c r="AV240" s="261"/>
      <c r="AW240" s="261"/>
      <c r="AX240" s="261"/>
      <c r="AY240" s="261"/>
      <c r="AZ240" s="261"/>
      <c r="BA240" s="261"/>
      <c r="BB240" s="261"/>
      <c r="BC240" s="261"/>
      <c r="BD240" s="261"/>
      <c r="BE240" s="261"/>
      <c r="BF240" s="261"/>
      <c r="BG240" s="261"/>
      <c r="BH240" s="261"/>
      <c r="BI240" s="261"/>
      <c r="BJ240" s="261"/>
      <c r="BK240" s="261"/>
      <c r="BL240" s="261"/>
      <c r="BM240" s="261"/>
      <c r="BN240" s="261"/>
      <c r="BO240" s="261"/>
      <c r="BP240" s="261"/>
      <c r="BQ240" s="261"/>
      <c r="BR240" s="261"/>
      <c r="BS240" s="261"/>
      <c r="BT240" s="261"/>
      <c r="BU240" s="261"/>
      <c r="BV240" s="261"/>
      <c r="BW240" s="261"/>
      <c r="BX240" s="261"/>
      <c r="BY240" s="261"/>
      <c r="BZ240" s="261"/>
      <c r="CA240" s="261"/>
      <c r="CB240" s="261"/>
      <c r="CC240" s="261"/>
      <c r="CD240" s="261"/>
      <c r="CE240" s="261"/>
      <c r="CF240" s="261"/>
      <c r="CG240" s="261"/>
      <c r="CH240" s="261"/>
      <c r="CI240" s="261"/>
      <c r="CJ240" s="261"/>
      <c r="CK240" s="261"/>
      <c r="CL240" s="261"/>
      <c r="CM240" s="261"/>
      <c r="CN240" s="261"/>
      <c r="CO240" s="261"/>
      <c r="CP240" s="261"/>
      <c r="CQ240" s="261"/>
      <c r="CR240" s="261"/>
      <c r="CS240" s="261"/>
      <c r="CT240" s="261"/>
      <c r="CU240" s="261"/>
      <c r="CV240" s="261"/>
      <c r="CW240" s="261"/>
      <c r="CX240" s="261"/>
      <c r="CY240" s="261"/>
      <c r="CZ240" s="261"/>
      <c r="DA240" s="261"/>
      <c r="DB240" s="261"/>
      <c r="DC240" s="261"/>
      <c r="DD240" s="261"/>
      <c r="DE240" s="261"/>
      <c r="DF240" s="261"/>
      <c r="DG240" s="261"/>
      <c r="DH240" s="261"/>
      <c r="DI240" s="261"/>
      <c r="DJ240" s="261"/>
      <c r="DK240" s="261"/>
      <c r="DL240" s="261"/>
      <c r="DM240" s="261"/>
      <c r="DN240" s="261"/>
      <c r="DO240" s="261"/>
      <c r="DP240" s="261"/>
      <c r="DQ240" s="261"/>
      <c r="DR240" s="261"/>
      <c r="DS240" s="261"/>
      <c r="DT240" s="261"/>
      <c r="DU240" s="261"/>
      <c r="DV240" s="261"/>
      <c r="DW240" s="261"/>
      <c r="DX240" s="261"/>
      <c r="DY240" s="261"/>
      <c r="DZ240" s="261"/>
      <c r="EA240" s="261"/>
      <c r="EB240" s="261"/>
      <c r="EC240" s="261"/>
      <c r="ED240" s="261"/>
      <c r="EE240" s="261"/>
      <c r="EF240" s="261"/>
      <c r="EG240" s="261"/>
      <c r="EH240" s="261"/>
      <c r="EI240" s="261"/>
      <c r="EJ240" s="261"/>
      <c r="EK240" s="261"/>
      <c r="EL240" s="261"/>
      <c r="EM240" s="261"/>
      <c r="EN240" s="261"/>
      <c r="EO240" s="261"/>
      <c r="EP240" s="261"/>
      <c r="EQ240" s="261"/>
      <c r="ER240" s="261"/>
      <c r="ES240" s="261"/>
      <c r="ET240" s="261"/>
      <c r="EU240" s="261"/>
      <c r="EV240" s="261"/>
      <c r="EW240" s="261"/>
      <c r="EX240" s="261"/>
      <c r="EY240" s="261"/>
      <c r="EZ240" s="261"/>
      <c r="FA240" s="261"/>
      <c r="FB240" s="261"/>
      <c r="FC240" s="261"/>
      <c r="FD240" s="261"/>
      <c r="FE240" s="261"/>
      <c r="FF240" s="261"/>
      <c r="FG240" s="261"/>
      <c r="FH240" s="261"/>
      <c r="FI240" s="261"/>
      <c r="FJ240" s="261"/>
      <c r="FK240" s="261"/>
      <c r="FL240" s="261"/>
      <c r="FM240" s="261"/>
      <c r="FN240" s="261"/>
      <c r="FO240" s="261"/>
      <c r="FP240" s="261"/>
      <c r="FQ240" s="261"/>
      <c r="FR240" s="261"/>
      <c r="FS240" s="261"/>
      <c r="FT240" s="261"/>
      <c r="FU240" s="261"/>
      <c r="FV240" s="261"/>
      <c r="FW240" s="261"/>
      <c r="FX240" s="261"/>
      <c r="FY240" s="261"/>
      <c r="FZ240" s="261"/>
      <c r="GA240" s="261"/>
      <c r="GB240" s="261"/>
      <c r="GC240" s="261"/>
    </row>
    <row r="241" spans="1:185" s="202" customFormat="1" ht="60" x14ac:dyDescent="0.25">
      <c r="A241" s="123" t="s">
        <v>85</v>
      </c>
      <c r="B241" s="291">
        <f>'2 уровень'!C377</f>
        <v>4050</v>
      </c>
      <c r="C241" s="291">
        <f>'2 уровень'!D377</f>
        <v>2025</v>
      </c>
      <c r="D241" s="748">
        <f>'2 уровень'!E377</f>
        <v>1241</v>
      </c>
      <c r="E241" s="292">
        <f>'2 уровень'!F377</f>
        <v>61.283950617283956</v>
      </c>
      <c r="F241" s="208">
        <f>'2 уровень'!G377</f>
        <v>9997.15</v>
      </c>
      <c r="G241" s="208">
        <f>'2 уровень'!H377</f>
        <v>4999</v>
      </c>
      <c r="H241" s="67">
        <f>'2 уровень'!I377</f>
        <v>3159.2155600000001</v>
      </c>
      <c r="I241" s="208">
        <f>'2 уровень'!J377</f>
        <v>63.196950590118028</v>
      </c>
      <c r="J241" s="262"/>
      <c r="K241" s="261"/>
      <c r="L241" s="261"/>
      <c r="M241" s="261"/>
      <c r="N241" s="261"/>
      <c r="O241" s="261"/>
      <c r="P241" s="261"/>
      <c r="Q241" s="261"/>
      <c r="R241" s="261"/>
      <c r="S241" s="261"/>
      <c r="T241" s="261"/>
      <c r="U241" s="261"/>
      <c r="V241" s="261"/>
      <c r="W241" s="261"/>
      <c r="X241" s="261"/>
      <c r="Y241" s="261"/>
      <c r="Z241" s="261"/>
      <c r="AA241" s="261"/>
      <c r="AB241" s="261"/>
      <c r="AC241" s="261"/>
      <c r="AD241" s="261"/>
      <c r="AE241" s="261"/>
      <c r="AF241" s="261"/>
      <c r="AG241" s="261"/>
      <c r="AH241" s="261"/>
      <c r="AI241" s="261"/>
      <c r="AJ241" s="261"/>
      <c r="AK241" s="261"/>
      <c r="AL241" s="261"/>
      <c r="AM241" s="261"/>
      <c r="AN241" s="261"/>
      <c r="AO241" s="261"/>
      <c r="AP241" s="261"/>
      <c r="AQ241" s="261"/>
      <c r="AR241" s="261"/>
      <c r="AS241" s="261"/>
      <c r="AT241" s="261"/>
      <c r="AU241" s="261"/>
      <c r="AV241" s="261"/>
      <c r="AW241" s="261"/>
      <c r="AX241" s="261"/>
      <c r="AY241" s="261"/>
      <c r="AZ241" s="261"/>
      <c r="BA241" s="261"/>
      <c r="BB241" s="261"/>
      <c r="BC241" s="261"/>
      <c r="BD241" s="261"/>
      <c r="BE241" s="261"/>
      <c r="BF241" s="261"/>
      <c r="BG241" s="261"/>
      <c r="BH241" s="261"/>
      <c r="BI241" s="261"/>
      <c r="BJ241" s="261"/>
      <c r="BK241" s="261"/>
      <c r="BL241" s="261"/>
      <c r="BM241" s="261"/>
      <c r="BN241" s="261"/>
      <c r="BO241" s="261"/>
      <c r="BP241" s="261"/>
      <c r="BQ241" s="261"/>
      <c r="BR241" s="261"/>
      <c r="BS241" s="261"/>
      <c r="BT241" s="261"/>
      <c r="BU241" s="261"/>
      <c r="BV241" s="261"/>
      <c r="BW241" s="261"/>
      <c r="BX241" s="261"/>
      <c r="BY241" s="261"/>
      <c r="BZ241" s="261"/>
      <c r="CA241" s="261"/>
      <c r="CB241" s="261"/>
      <c r="CC241" s="261"/>
      <c r="CD241" s="261"/>
      <c r="CE241" s="261"/>
      <c r="CF241" s="261"/>
      <c r="CG241" s="261"/>
      <c r="CH241" s="261"/>
      <c r="CI241" s="261"/>
      <c r="CJ241" s="261"/>
      <c r="CK241" s="261"/>
      <c r="CL241" s="261"/>
      <c r="CM241" s="261"/>
      <c r="CN241" s="261"/>
      <c r="CO241" s="261"/>
      <c r="CP241" s="261"/>
      <c r="CQ241" s="261"/>
      <c r="CR241" s="261"/>
      <c r="CS241" s="261"/>
      <c r="CT241" s="261"/>
      <c r="CU241" s="261"/>
      <c r="CV241" s="261"/>
      <c r="CW241" s="261"/>
      <c r="CX241" s="261"/>
      <c r="CY241" s="261"/>
      <c r="CZ241" s="261"/>
      <c r="DA241" s="261"/>
      <c r="DB241" s="261"/>
      <c r="DC241" s="261"/>
      <c r="DD241" s="261"/>
      <c r="DE241" s="261"/>
      <c r="DF241" s="261"/>
      <c r="DG241" s="261"/>
      <c r="DH241" s="261"/>
      <c r="DI241" s="261"/>
      <c r="DJ241" s="261"/>
      <c r="DK241" s="261"/>
      <c r="DL241" s="261"/>
      <c r="DM241" s="261"/>
      <c r="DN241" s="261"/>
      <c r="DO241" s="261"/>
      <c r="DP241" s="261"/>
      <c r="DQ241" s="261"/>
      <c r="DR241" s="261"/>
      <c r="DS241" s="261"/>
      <c r="DT241" s="261"/>
      <c r="DU241" s="261"/>
      <c r="DV241" s="261"/>
      <c r="DW241" s="261"/>
      <c r="DX241" s="261"/>
      <c r="DY241" s="261"/>
      <c r="DZ241" s="261"/>
      <c r="EA241" s="261"/>
      <c r="EB241" s="261"/>
      <c r="EC241" s="261"/>
      <c r="ED241" s="261"/>
      <c r="EE241" s="261"/>
      <c r="EF241" s="261"/>
      <c r="EG241" s="261"/>
      <c r="EH241" s="261"/>
      <c r="EI241" s="261"/>
      <c r="EJ241" s="261"/>
      <c r="EK241" s="261"/>
      <c r="EL241" s="261"/>
      <c r="EM241" s="261"/>
      <c r="EN241" s="261"/>
      <c r="EO241" s="261"/>
      <c r="EP241" s="261"/>
      <c r="EQ241" s="261"/>
      <c r="ER241" s="261"/>
      <c r="ES241" s="261"/>
      <c r="ET241" s="261"/>
      <c r="EU241" s="261"/>
      <c r="EV241" s="261"/>
      <c r="EW241" s="261"/>
      <c r="EX241" s="261"/>
      <c r="EY241" s="261"/>
      <c r="EZ241" s="261"/>
      <c r="FA241" s="261"/>
      <c r="FB241" s="261"/>
      <c r="FC241" s="261"/>
      <c r="FD241" s="261"/>
      <c r="FE241" s="261"/>
      <c r="FF241" s="261"/>
      <c r="FG241" s="261"/>
      <c r="FH241" s="261"/>
      <c r="FI241" s="261"/>
      <c r="FJ241" s="261"/>
      <c r="FK241" s="261"/>
      <c r="FL241" s="261"/>
      <c r="FM241" s="261"/>
      <c r="FN241" s="261"/>
      <c r="FO241" s="261"/>
      <c r="FP241" s="261"/>
      <c r="FQ241" s="261"/>
      <c r="FR241" s="261"/>
      <c r="FS241" s="261"/>
      <c r="FT241" s="261"/>
      <c r="FU241" s="261"/>
      <c r="FV241" s="261"/>
      <c r="FW241" s="261"/>
      <c r="FX241" s="261"/>
      <c r="FY241" s="261"/>
      <c r="FZ241" s="261"/>
      <c r="GA241" s="261"/>
      <c r="GB241" s="261"/>
      <c r="GC241" s="261"/>
    </row>
    <row r="242" spans="1:185" s="202" customFormat="1" ht="45" x14ac:dyDescent="0.25">
      <c r="A242" s="123" t="s">
        <v>119</v>
      </c>
      <c r="B242" s="291">
        <f>'2 уровень'!C378</f>
        <v>2160</v>
      </c>
      <c r="C242" s="291">
        <f>'2 уровень'!D378</f>
        <v>1080</v>
      </c>
      <c r="D242" s="748">
        <f>'2 уровень'!E378</f>
        <v>817</v>
      </c>
      <c r="E242" s="292">
        <f>'2 уровень'!F378</f>
        <v>75.648148148148152</v>
      </c>
      <c r="F242" s="208">
        <f>'2 уровень'!G378</f>
        <v>2183.7600000000002</v>
      </c>
      <c r="G242" s="208">
        <f>'2 уровень'!H378</f>
        <v>1092</v>
      </c>
      <c r="H242" s="67">
        <f>'2 уровень'!I378</f>
        <v>773.2667899999999</v>
      </c>
      <c r="I242" s="208">
        <f>'2 уровень'!J378</f>
        <v>70.811977106227104</v>
      </c>
      <c r="J242" s="262"/>
      <c r="K242" s="261"/>
      <c r="L242" s="261"/>
      <c r="M242" s="261"/>
      <c r="N242" s="261"/>
      <c r="O242" s="261"/>
      <c r="P242" s="261"/>
      <c r="Q242" s="261"/>
      <c r="R242" s="261"/>
      <c r="S242" s="261"/>
      <c r="T242" s="261"/>
      <c r="U242" s="261"/>
      <c r="V242" s="261"/>
      <c r="W242" s="261"/>
      <c r="X242" s="261"/>
      <c r="Y242" s="261"/>
      <c r="Z242" s="261"/>
      <c r="AA242" s="261"/>
      <c r="AB242" s="261"/>
      <c r="AC242" s="261"/>
      <c r="AD242" s="261"/>
      <c r="AE242" s="261"/>
      <c r="AF242" s="261"/>
      <c r="AG242" s="261"/>
      <c r="AH242" s="261"/>
      <c r="AI242" s="261"/>
      <c r="AJ242" s="261"/>
      <c r="AK242" s="261"/>
      <c r="AL242" s="261"/>
      <c r="AM242" s="261"/>
      <c r="AN242" s="261"/>
      <c r="AO242" s="261"/>
      <c r="AP242" s="261"/>
      <c r="AQ242" s="261"/>
      <c r="AR242" s="261"/>
      <c r="AS242" s="261"/>
      <c r="AT242" s="261"/>
      <c r="AU242" s="261"/>
      <c r="AV242" s="261"/>
      <c r="AW242" s="261"/>
      <c r="AX242" s="261"/>
      <c r="AY242" s="261"/>
      <c r="AZ242" s="261"/>
      <c r="BA242" s="261"/>
      <c r="BB242" s="261"/>
      <c r="BC242" s="261"/>
      <c r="BD242" s="261"/>
      <c r="BE242" s="261"/>
      <c r="BF242" s="261"/>
      <c r="BG242" s="261"/>
      <c r="BH242" s="261"/>
      <c r="BI242" s="261"/>
      <c r="BJ242" s="261"/>
      <c r="BK242" s="261"/>
      <c r="BL242" s="261"/>
      <c r="BM242" s="261"/>
      <c r="BN242" s="261"/>
      <c r="BO242" s="261"/>
      <c r="BP242" s="261"/>
      <c r="BQ242" s="261"/>
      <c r="BR242" s="261"/>
      <c r="BS242" s="261"/>
      <c r="BT242" s="261"/>
      <c r="BU242" s="261"/>
      <c r="BV242" s="261"/>
      <c r="BW242" s="261"/>
      <c r="BX242" s="261"/>
      <c r="BY242" s="261"/>
      <c r="BZ242" s="261"/>
      <c r="CA242" s="261"/>
      <c r="CB242" s="261"/>
      <c r="CC242" s="261"/>
      <c r="CD242" s="261"/>
      <c r="CE242" s="261"/>
      <c r="CF242" s="261"/>
      <c r="CG242" s="261"/>
      <c r="CH242" s="261"/>
      <c r="CI242" s="261"/>
      <c r="CJ242" s="261"/>
      <c r="CK242" s="261"/>
      <c r="CL242" s="261"/>
      <c r="CM242" s="261"/>
      <c r="CN242" s="261"/>
      <c r="CO242" s="261"/>
      <c r="CP242" s="261"/>
      <c r="CQ242" s="261"/>
      <c r="CR242" s="261"/>
      <c r="CS242" s="261"/>
      <c r="CT242" s="261"/>
      <c r="CU242" s="261"/>
      <c r="CV242" s="261"/>
      <c r="CW242" s="261"/>
      <c r="CX242" s="261"/>
      <c r="CY242" s="261"/>
      <c r="CZ242" s="261"/>
      <c r="DA242" s="261"/>
      <c r="DB242" s="261"/>
      <c r="DC242" s="261"/>
      <c r="DD242" s="261"/>
      <c r="DE242" s="261"/>
      <c r="DF242" s="261"/>
      <c r="DG242" s="261"/>
      <c r="DH242" s="261"/>
      <c r="DI242" s="261"/>
      <c r="DJ242" s="261"/>
      <c r="DK242" s="261"/>
      <c r="DL242" s="261"/>
      <c r="DM242" s="261"/>
      <c r="DN242" s="261"/>
      <c r="DO242" s="261"/>
      <c r="DP242" s="261"/>
      <c r="DQ242" s="261"/>
      <c r="DR242" s="261"/>
      <c r="DS242" s="261"/>
      <c r="DT242" s="261"/>
      <c r="DU242" s="261"/>
      <c r="DV242" s="261"/>
      <c r="DW242" s="261"/>
      <c r="DX242" s="261"/>
      <c r="DY242" s="261"/>
      <c r="DZ242" s="261"/>
      <c r="EA242" s="261"/>
      <c r="EB242" s="261"/>
      <c r="EC242" s="261"/>
      <c r="ED242" s="261"/>
      <c r="EE242" s="261"/>
      <c r="EF242" s="261"/>
      <c r="EG242" s="261"/>
      <c r="EH242" s="261"/>
      <c r="EI242" s="261"/>
      <c r="EJ242" s="261"/>
      <c r="EK242" s="261"/>
      <c r="EL242" s="261"/>
      <c r="EM242" s="261"/>
      <c r="EN242" s="261"/>
      <c r="EO242" s="261"/>
      <c r="EP242" s="261"/>
      <c r="EQ242" s="261"/>
      <c r="ER242" s="261"/>
      <c r="ES242" s="261"/>
      <c r="ET242" s="261"/>
      <c r="EU242" s="261"/>
      <c r="EV242" s="261"/>
      <c r="EW242" s="261"/>
      <c r="EX242" s="261"/>
      <c r="EY242" s="261"/>
      <c r="EZ242" s="261"/>
      <c r="FA242" s="261"/>
      <c r="FB242" s="261"/>
      <c r="FC242" s="261"/>
      <c r="FD242" s="261"/>
      <c r="FE242" s="261"/>
      <c r="FF242" s="261"/>
      <c r="FG242" s="261"/>
      <c r="FH242" s="261"/>
      <c r="FI242" s="261"/>
      <c r="FJ242" s="261"/>
      <c r="FK242" s="261"/>
      <c r="FL242" s="261"/>
      <c r="FM242" s="261"/>
      <c r="FN242" s="261"/>
      <c r="FO242" s="261"/>
      <c r="FP242" s="261"/>
      <c r="FQ242" s="261"/>
      <c r="FR242" s="261"/>
      <c r="FS242" s="261"/>
      <c r="FT242" s="261"/>
      <c r="FU242" s="261"/>
      <c r="FV242" s="261"/>
      <c r="FW242" s="261"/>
      <c r="FX242" s="261"/>
      <c r="FY242" s="261"/>
      <c r="FZ242" s="261"/>
      <c r="GA242" s="261"/>
      <c r="GB242" s="261"/>
      <c r="GC242" s="261"/>
    </row>
    <row r="243" spans="1:185" s="202" customFormat="1" ht="30" x14ac:dyDescent="0.25">
      <c r="A243" s="123" t="s">
        <v>86</v>
      </c>
      <c r="B243" s="291">
        <f>'2 уровень'!C379</f>
        <v>170</v>
      </c>
      <c r="C243" s="291">
        <f>'2 уровень'!D379</f>
        <v>85</v>
      </c>
      <c r="D243" s="748">
        <f>'2 уровень'!E379</f>
        <v>11</v>
      </c>
      <c r="E243" s="292">
        <f>'2 уровень'!F379</f>
        <v>12.941176470588237</v>
      </c>
      <c r="F243" s="208">
        <f>'2 уровень'!G379</f>
        <v>680.14449999999999</v>
      </c>
      <c r="G243" s="208">
        <f>'2 уровень'!H379</f>
        <v>340</v>
      </c>
      <c r="H243" s="67">
        <f>'2 уровень'!I379</f>
        <v>57.779230000000005</v>
      </c>
      <c r="I243" s="208">
        <f>'2 уровень'!J379</f>
        <v>16.993891176470591</v>
      </c>
      <c r="J243" s="262"/>
      <c r="K243" s="261"/>
      <c r="L243" s="261"/>
      <c r="M243" s="261"/>
      <c r="N243" s="261"/>
      <c r="O243" s="261"/>
      <c r="P243" s="261"/>
      <c r="Q243" s="261"/>
      <c r="R243" s="261"/>
      <c r="S243" s="261"/>
      <c r="T243" s="261"/>
      <c r="U243" s="261"/>
      <c r="V243" s="261"/>
      <c r="W243" s="261"/>
      <c r="X243" s="261"/>
      <c r="Y243" s="261"/>
      <c r="Z243" s="261"/>
      <c r="AA243" s="261"/>
      <c r="AB243" s="261"/>
      <c r="AC243" s="261"/>
      <c r="AD243" s="261"/>
      <c r="AE243" s="261"/>
      <c r="AF243" s="261"/>
      <c r="AG243" s="261"/>
      <c r="AH243" s="261"/>
      <c r="AI243" s="261"/>
      <c r="AJ243" s="261"/>
      <c r="AK243" s="261"/>
      <c r="AL243" s="261"/>
      <c r="AM243" s="261"/>
      <c r="AN243" s="261"/>
      <c r="AO243" s="261"/>
      <c r="AP243" s="261"/>
      <c r="AQ243" s="261"/>
      <c r="AR243" s="261"/>
      <c r="AS243" s="261"/>
      <c r="AT243" s="261"/>
      <c r="AU243" s="261"/>
      <c r="AV243" s="261"/>
      <c r="AW243" s="261"/>
      <c r="AX243" s="261"/>
      <c r="AY243" s="261"/>
      <c r="AZ243" s="261"/>
      <c r="BA243" s="261"/>
      <c r="BB243" s="261"/>
      <c r="BC243" s="261"/>
      <c r="BD243" s="261"/>
      <c r="BE243" s="261"/>
      <c r="BF243" s="261"/>
      <c r="BG243" s="261"/>
      <c r="BH243" s="261"/>
      <c r="BI243" s="261"/>
      <c r="BJ243" s="261"/>
      <c r="BK243" s="261"/>
      <c r="BL243" s="261"/>
      <c r="BM243" s="261"/>
      <c r="BN243" s="261"/>
      <c r="BO243" s="261"/>
      <c r="BP243" s="261"/>
      <c r="BQ243" s="261"/>
      <c r="BR243" s="261"/>
      <c r="BS243" s="261"/>
      <c r="BT243" s="261"/>
      <c r="BU243" s="261"/>
      <c r="BV243" s="261"/>
      <c r="BW243" s="261"/>
      <c r="BX243" s="261"/>
      <c r="BY243" s="261"/>
      <c r="BZ243" s="261"/>
      <c r="CA243" s="261"/>
      <c r="CB243" s="261"/>
      <c r="CC243" s="261"/>
      <c r="CD243" s="261"/>
      <c r="CE243" s="261"/>
      <c r="CF243" s="261"/>
      <c r="CG243" s="261"/>
      <c r="CH243" s="261"/>
      <c r="CI243" s="261"/>
      <c r="CJ243" s="261"/>
      <c r="CK243" s="261"/>
      <c r="CL243" s="261"/>
      <c r="CM243" s="261"/>
      <c r="CN243" s="261"/>
      <c r="CO243" s="261"/>
      <c r="CP243" s="261"/>
      <c r="CQ243" s="261"/>
      <c r="CR243" s="261"/>
      <c r="CS243" s="261"/>
      <c r="CT243" s="261"/>
      <c r="CU243" s="261"/>
      <c r="CV243" s="261"/>
      <c r="CW243" s="261"/>
      <c r="CX243" s="261"/>
      <c r="CY243" s="261"/>
      <c r="CZ243" s="261"/>
      <c r="DA243" s="261"/>
      <c r="DB243" s="261"/>
      <c r="DC243" s="261"/>
      <c r="DD243" s="261"/>
      <c r="DE243" s="261"/>
      <c r="DF243" s="261"/>
      <c r="DG243" s="261"/>
      <c r="DH243" s="261"/>
      <c r="DI243" s="261"/>
      <c r="DJ243" s="261"/>
      <c r="DK243" s="261"/>
      <c r="DL243" s="261"/>
      <c r="DM243" s="261"/>
      <c r="DN243" s="261"/>
      <c r="DO243" s="261"/>
      <c r="DP243" s="261"/>
      <c r="DQ243" s="261"/>
      <c r="DR243" s="261"/>
      <c r="DS243" s="261"/>
      <c r="DT243" s="261"/>
      <c r="DU243" s="261"/>
      <c r="DV243" s="261"/>
      <c r="DW243" s="261"/>
      <c r="DX243" s="261"/>
      <c r="DY243" s="261"/>
      <c r="DZ243" s="261"/>
      <c r="EA243" s="261"/>
      <c r="EB243" s="261"/>
      <c r="EC243" s="261"/>
      <c r="ED243" s="261"/>
      <c r="EE243" s="261"/>
      <c r="EF243" s="261"/>
      <c r="EG243" s="261"/>
      <c r="EH243" s="261"/>
      <c r="EI243" s="261"/>
      <c r="EJ243" s="261"/>
      <c r="EK243" s="261"/>
      <c r="EL243" s="261"/>
      <c r="EM243" s="261"/>
      <c r="EN243" s="261"/>
      <c r="EO243" s="261"/>
      <c r="EP243" s="261"/>
      <c r="EQ243" s="261"/>
      <c r="ER243" s="261"/>
      <c r="ES243" s="261"/>
      <c r="ET243" s="261"/>
      <c r="EU243" s="261"/>
      <c r="EV243" s="261"/>
      <c r="EW243" s="261"/>
      <c r="EX243" s="261"/>
      <c r="EY243" s="261"/>
      <c r="EZ243" s="261"/>
      <c r="FA243" s="261"/>
      <c r="FB243" s="261"/>
      <c r="FC243" s="261"/>
      <c r="FD243" s="261"/>
      <c r="FE243" s="261"/>
      <c r="FF243" s="261"/>
      <c r="FG243" s="261"/>
      <c r="FH243" s="261"/>
      <c r="FI243" s="261"/>
      <c r="FJ243" s="261"/>
      <c r="FK243" s="261"/>
      <c r="FL243" s="261"/>
      <c r="FM243" s="261"/>
      <c r="FN243" s="261"/>
      <c r="FO243" s="261"/>
      <c r="FP243" s="261"/>
      <c r="FQ243" s="261"/>
      <c r="FR243" s="261"/>
      <c r="FS243" s="261"/>
      <c r="FT243" s="261"/>
      <c r="FU243" s="261"/>
      <c r="FV243" s="261"/>
      <c r="FW243" s="261"/>
      <c r="FX243" s="261"/>
      <c r="FY243" s="261"/>
      <c r="FZ243" s="261"/>
      <c r="GA243" s="261"/>
      <c r="GB243" s="261"/>
      <c r="GC243" s="261"/>
    </row>
    <row r="244" spans="1:185" s="202" customFormat="1" ht="30" x14ac:dyDescent="0.25">
      <c r="A244" s="123" t="s">
        <v>87</v>
      </c>
      <c r="B244" s="291">
        <f>'2 уровень'!C380</f>
        <v>1486</v>
      </c>
      <c r="C244" s="291">
        <f>'2 уровень'!D380</f>
        <v>743</v>
      </c>
      <c r="D244" s="748">
        <f>'2 уровень'!E380</f>
        <v>8</v>
      </c>
      <c r="E244" s="292">
        <f>'2 уровень'!F380</f>
        <v>1.0767160161507403</v>
      </c>
      <c r="F244" s="208">
        <f>'2 уровень'!G380</f>
        <v>1130.38534</v>
      </c>
      <c r="G244" s="208">
        <f>'2 уровень'!H380</f>
        <v>565</v>
      </c>
      <c r="H244" s="67">
        <f>'2 уровень'!I380</f>
        <v>6.0855200000000007</v>
      </c>
      <c r="I244" s="208">
        <f>'2 уровень'!J380</f>
        <v>1.0770831858407082</v>
      </c>
      <c r="J244" s="262"/>
      <c r="K244" s="261"/>
      <c r="L244" s="261"/>
      <c r="M244" s="261"/>
      <c r="N244" s="261"/>
      <c r="O244" s="261"/>
      <c r="P244" s="261"/>
      <c r="Q244" s="261"/>
      <c r="R244" s="261"/>
      <c r="S244" s="261"/>
      <c r="T244" s="261"/>
      <c r="U244" s="261"/>
      <c r="V244" s="261"/>
      <c r="W244" s="261"/>
      <c r="X244" s="261"/>
      <c r="Y244" s="261"/>
      <c r="Z244" s="261"/>
      <c r="AA244" s="261"/>
      <c r="AB244" s="261"/>
      <c r="AC244" s="261"/>
      <c r="AD244" s="261"/>
      <c r="AE244" s="261"/>
      <c r="AF244" s="261"/>
      <c r="AG244" s="261"/>
      <c r="AH244" s="261"/>
      <c r="AI244" s="261"/>
      <c r="AJ244" s="261"/>
      <c r="AK244" s="261"/>
      <c r="AL244" s="261"/>
      <c r="AM244" s="261"/>
      <c r="AN244" s="261"/>
      <c r="AO244" s="261"/>
      <c r="AP244" s="261"/>
      <c r="AQ244" s="261"/>
      <c r="AR244" s="261"/>
      <c r="AS244" s="261"/>
      <c r="AT244" s="261"/>
      <c r="AU244" s="261"/>
      <c r="AV244" s="261"/>
      <c r="AW244" s="261"/>
      <c r="AX244" s="261"/>
      <c r="AY244" s="261"/>
      <c r="AZ244" s="261"/>
      <c r="BA244" s="261"/>
      <c r="BB244" s="261"/>
      <c r="BC244" s="261"/>
      <c r="BD244" s="261"/>
      <c r="BE244" s="261"/>
      <c r="BF244" s="261"/>
      <c r="BG244" s="261"/>
      <c r="BH244" s="261"/>
      <c r="BI244" s="261"/>
      <c r="BJ244" s="261"/>
      <c r="BK244" s="261"/>
      <c r="BL244" s="261"/>
      <c r="BM244" s="261"/>
      <c r="BN244" s="261"/>
      <c r="BO244" s="261"/>
      <c r="BP244" s="261"/>
      <c r="BQ244" s="261"/>
      <c r="BR244" s="261"/>
      <c r="BS244" s="261"/>
      <c r="BT244" s="261"/>
      <c r="BU244" s="261"/>
      <c r="BV244" s="261"/>
      <c r="BW244" s="261"/>
      <c r="BX244" s="261"/>
      <c r="BY244" s="261"/>
      <c r="BZ244" s="261"/>
      <c r="CA244" s="261"/>
      <c r="CB244" s="261"/>
      <c r="CC244" s="261"/>
      <c r="CD244" s="261"/>
      <c r="CE244" s="261"/>
      <c r="CF244" s="261"/>
      <c r="CG244" s="261"/>
      <c r="CH244" s="261"/>
      <c r="CI244" s="261"/>
      <c r="CJ244" s="261"/>
      <c r="CK244" s="261"/>
      <c r="CL244" s="261"/>
      <c r="CM244" s="261"/>
      <c r="CN244" s="261"/>
      <c r="CO244" s="261"/>
      <c r="CP244" s="261"/>
      <c r="CQ244" s="261"/>
      <c r="CR244" s="261"/>
      <c r="CS244" s="261"/>
      <c r="CT244" s="261"/>
      <c r="CU244" s="261"/>
      <c r="CV244" s="261"/>
      <c r="CW244" s="261"/>
      <c r="CX244" s="261"/>
      <c r="CY244" s="261"/>
      <c r="CZ244" s="261"/>
      <c r="DA244" s="261"/>
      <c r="DB244" s="261"/>
      <c r="DC244" s="261"/>
      <c r="DD244" s="261"/>
      <c r="DE244" s="261"/>
      <c r="DF244" s="261"/>
      <c r="DG244" s="261"/>
      <c r="DH244" s="261"/>
      <c r="DI244" s="261"/>
      <c r="DJ244" s="261"/>
      <c r="DK244" s="261"/>
      <c r="DL244" s="261"/>
      <c r="DM244" s="261"/>
      <c r="DN244" s="261"/>
      <c r="DO244" s="261"/>
      <c r="DP244" s="261"/>
      <c r="DQ244" s="261"/>
      <c r="DR244" s="261"/>
      <c r="DS244" s="261"/>
      <c r="DT244" s="261"/>
      <c r="DU244" s="261"/>
      <c r="DV244" s="261"/>
      <c r="DW244" s="261"/>
      <c r="DX244" s="261"/>
      <c r="DY244" s="261"/>
      <c r="DZ244" s="261"/>
      <c r="EA244" s="261"/>
      <c r="EB244" s="261"/>
      <c r="EC244" s="261"/>
      <c r="ED244" s="261"/>
      <c r="EE244" s="261"/>
      <c r="EF244" s="261"/>
      <c r="EG244" s="261"/>
      <c r="EH244" s="261"/>
      <c r="EI244" s="261"/>
      <c r="EJ244" s="261"/>
      <c r="EK244" s="261"/>
      <c r="EL244" s="261"/>
      <c r="EM244" s="261"/>
      <c r="EN244" s="261"/>
      <c r="EO244" s="261"/>
      <c r="EP244" s="261"/>
      <c r="EQ244" s="261"/>
      <c r="ER244" s="261"/>
      <c r="ES244" s="261"/>
      <c r="ET244" s="261"/>
      <c r="EU244" s="261"/>
      <c r="EV244" s="261"/>
      <c r="EW244" s="261"/>
      <c r="EX244" s="261"/>
      <c r="EY244" s="261"/>
      <c r="EZ244" s="261"/>
      <c r="FA244" s="261"/>
      <c r="FB244" s="261"/>
      <c r="FC244" s="261"/>
      <c r="FD244" s="261"/>
      <c r="FE244" s="261"/>
      <c r="FF244" s="261"/>
      <c r="FG244" s="261"/>
      <c r="FH244" s="261"/>
      <c r="FI244" s="261"/>
      <c r="FJ244" s="261"/>
      <c r="FK244" s="261"/>
      <c r="FL244" s="261"/>
      <c r="FM244" s="261"/>
      <c r="FN244" s="261"/>
      <c r="FO244" s="261"/>
      <c r="FP244" s="261"/>
      <c r="FQ244" s="261"/>
      <c r="FR244" s="261"/>
      <c r="FS244" s="261"/>
      <c r="FT244" s="261"/>
      <c r="FU244" s="261"/>
      <c r="FV244" s="261"/>
      <c r="FW244" s="261"/>
      <c r="FX244" s="261"/>
      <c r="FY244" s="261"/>
      <c r="FZ244" s="261"/>
      <c r="GA244" s="261"/>
      <c r="GB244" s="261"/>
      <c r="GC244" s="261"/>
    </row>
    <row r="245" spans="1:185" s="202" customFormat="1" ht="30" x14ac:dyDescent="0.25">
      <c r="A245" s="123" t="s">
        <v>133</v>
      </c>
      <c r="B245" s="291">
        <f>'2 уровень'!C381</f>
        <v>12099</v>
      </c>
      <c r="C245" s="291">
        <f>'2 уровень'!D381</f>
        <v>6050</v>
      </c>
      <c r="D245" s="748">
        <f>'2 уровень'!E381</f>
        <v>6516</v>
      </c>
      <c r="E245" s="292">
        <f>'2 уровень'!F381</f>
        <v>107.70247933884298</v>
      </c>
      <c r="F245" s="208">
        <f>'2 уровень'!G381</f>
        <v>9333.8945399999993</v>
      </c>
      <c r="G245" s="208">
        <f>'2 уровень'!H381</f>
        <v>4667</v>
      </c>
      <c r="H245" s="67">
        <f>'2 уровень'!I381</f>
        <v>5026.0785399999995</v>
      </c>
      <c r="I245" s="208">
        <f>'2 уровень'!J381</f>
        <v>107.69399057210198</v>
      </c>
      <c r="J245" s="262"/>
      <c r="K245" s="261"/>
      <c r="L245" s="261"/>
      <c r="M245" s="261"/>
      <c r="N245" s="261"/>
      <c r="O245" s="261"/>
      <c r="P245" s="261"/>
      <c r="Q245" s="261"/>
      <c r="R245" s="261"/>
      <c r="S245" s="261"/>
      <c r="T245" s="261"/>
      <c r="U245" s="261"/>
      <c r="V245" s="261"/>
      <c r="W245" s="261"/>
      <c r="X245" s="261"/>
      <c r="Y245" s="261"/>
      <c r="Z245" s="261"/>
      <c r="AA245" s="261"/>
      <c r="AB245" s="261"/>
      <c r="AC245" s="261"/>
      <c r="AD245" s="261"/>
      <c r="AE245" s="261"/>
      <c r="AF245" s="261"/>
      <c r="AG245" s="261"/>
      <c r="AH245" s="261"/>
      <c r="AI245" s="261"/>
      <c r="AJ245" s="261"/>
      <c r="AK245" s="261"/>
      <c r="AL245" s="261"/>
      <c r="AM245" s="261"/>
      <c r="AN245" s="261"/>
      <c r="AO245" s="261"/>
      <c r="AP245" s="261"/>
      <c r="AQ245" s="261"/>
      <c r="AR245" s="261"/>
      <c r="AS245" s="261"/>
      <c r="AT245" s="261"/>
      <c r="AU245" s="261"/>
      <c r="AV245" s="261"/>
      <c r="AW245" s="261"/>
      <c r="AX245" s="261"/>
      <c r="AY245" s="261"/>
      <c r="AZ245" s="261"/>
      <c r="BA245" s="261"/>
      <c r="BB245" s="261"/>
      <c r="BC245" s="261"/>
      <c r="BD245" s="261"/>
      <c r="BE245" s="261"/>
      <c r="BF245" s="261"/>
      <c r="BG245" s="261"/>
      <c r="BH245" s="261"/>
      <c r="BI245" s="261"/>
      <c r="BJ245" s="261"/>
      <c r="BK245" s="261"/>
      <c r="BL245" s="261"/>
      <c r="BM245" s="261"/>
      <c r="BN245" s="261"/>
      <c r="BO245" s="261"/>
      <c r="BP245" s="261"/>
      <c r="BQ245" s="261"/>
      <c r="BR245" s="261"/>
      <c r="BS245" s="261"/>
      <c r="BT245" s="261"/>
      <c r="BU245" s="261"/>
      <c r="BV245" s="261"/>
      <c r="BW245" s="261"/>
      <c r="BX245" s="261"/>
      <c r="BY245" s="261"/>
      <c r="BZ245" s="261"/>
      <c r="CA245" s="261"/>
      <c r="CB245" s="261"/>
      <c r="CC245" s="261"/>
      <c r="CD245" s="261"/>
      <c r="CE245" s="261"/>
      <c r="CF245" s="261"/>
      <c r="CG245" s="261"/>
      <c r="CH245" s="261"/>
      <c r="CI245" s="261"/>
      <c r="CJ245" s="261"/>
      <c r="CK245" s="261"/>
      <c r="CL245" s="261"/>
      <c r="CM245" s="261"/>
      <c r="CN245" s="261"/>
      <c r="CO245" s="261"/>
      <c r="CP245" s="261"/>
      <c r="CQ245" s="261"/>
      <c r="CR245" s="261"/>
      <c r="CS245" s="261"/>
      <c r="CT245" s="261"/>
      <c r="CU245" s="261"/>
      <c r="CV245" s="261"/>
      <c r="CW245" s="261"/>
      <c r="CX245" s="261"/>
      <c r="CY245" s="261"/>
      <c r="CZ245" s="261"/>
      <c r="DA245" s="261"/>
      <c r="DB245" s="261"/>
      <c r="DC245" s="261"/>
      <c r="DD245" s="261"/>
      <c r="DE245" s="261"/>
      <c r="DF245" s="261"/>
      <c r="DG245" s="261"/>
      <c r="DH245" s="261"/>
      <c r="DI245" s="261"/>
      <c r="DJ245" s="261"/>
      <c r="DK245" s="261"/>
      <c r="DL245" s="261"/>
      <c r="DM245" s="261"/>
      <c r="DN245" s="261"/>
      <c r="DO245" s="261"/>
      <c r="DP245" s="261"/>
      <c r="DQ245" s="261"/>
      <c r="DR245" s="261"/>
      <c r="DS245" s="261"/>
      <c r="DT245" s="261"/>
      <c r="DU245" s="261"/>
      <c r="DV245" s="261"/>
      <c r="DW245" s="261"/>
      <c r="DX245" s="261"/>
      <c r="DY245" s="261"/>
      <c r="DZ245" s="261"/>
      <c r="EA245" s="261"/>
      <c r="EB245" s="261"/>
      <c r="EC245" s="261"/>
      <c r="ED245" s="261"/>
      <c r="EE245" s="261"/>
      <c r="EF245" s="261"/>
      <c r="EG245" s="261"/>
      <c r="EH245" s="261"/>
      <c r="EI245" s="261"/>
      <c r="EJ245" s="261"/>
      <c r="EK245" s="261"/>
      <c r="EL245" s="261"/>
      <c r="EM245" s="261"/>
      <c r="EN245" s="261"/>
      <c r="EO245" s="261"/>
      <c r="EP245" s="261"/>
      <c r="EQ245" s="261"/>
      <c r="ER245" s="261"/>
      <c r="ES245" s="261"/>
      <c r="ET245" s="261"/>
      <c r="EU245" s="261"/>
      <c r="EV245" s="261"/>
      <c r="EW245" s="261"/>
      <c r="EX245" s="261"/>
      <c r="EY245" s="261"/>
      <c r="EZ245" s="261"/>
      <c r="FA245" s="261"/>
      <c r="FB245" s="261"/>
      <c r="FC245" s="261"/>
      <c r="FD245" s="261"/>
      <c r="FE245" s="261"/>
      <c r="FF245" s="261"/>
      <c r="FG245" s="261"/>
      <c r="FH245" s="261"/>
      <c r="FI245" s="261"/>
      <c r="FJ245" s="261"/>
      <c r="FK245" s="261"/>
      <c r="FL245" s="261"/>
      <c r="FM245" s="261"/>
      <c r="FN245" s="261"/>
      <c r="FO245" s="261"/>
      <c r="FP245" s="261"/>
      <c r="FQ245" s="261"/>
      <c r="FR245" s="261"/>
      <c r="FS245" s="261"/>
      <c r="FT245" s="261"/>
      <c r="FU245" s="261"/>
      <c r="FV245" s="261"/>
      <c r="FW245" s="261"/>
      <c r="FX245" s="261"/>
      <c r="FY245" s="261"/>
      <c r="FZ245" s="261"/>
      <c r="GA245" s="261"/>
      <c r="GB245" s="261"/>
      <c r="GC245" s="261"/>
    </row>
    <row r="246" spans="1:185" s="202" customFormat="1" ht="15.75" thickBot="1" x14ac:dyDescent="0.3">
      <c r="A246" s="118" t="s">
        <v>4</v>
      </c>
      <c r="B246" s="291">
        <f>'2 уровень'!C382</f>
        <v>0</v>
      </c>
      <c r="C246" s="291">
        <f>'2 уровень'!D382</f>
        <v>0</v>
      </c>
      <c r="D246" s="748">
        <f>'2 уровень'!E382</f>
        <v>0</v>
      </c>
      <c r="E246" s="292">
        <f>'2 уровень'!F382</f>
        <v>0</v>
      </c>
      <c r="F246" s="208">
        <f>'2 уровень'!G382</f>
        <v>39131.17016444444</v>
      </c>
      <c r="G246" s="208">
        <f>'2 уровень'!H382</f>
        <v>19567</v>
      </c>
      <c r="H246" s="67">
        <f>'2 уровень'!I382</f>
        <v>16101.56266</v>
      </c>
      <c r="I246" s="208">
        <f>'2 уровень'!J382</f>
        <v>82.289378341084472</v>
      </c>
      <c r="J246" s="262"/>
      <c r="K246" s="261"/>
      <c r="L246" s="261"/>
      <c r="M246" s="261"/>
      <c r="N246" s="261"/>
      <c r="O246" s="261"/>
      <c r="P246" s="261"/>
      <c r="Q246" s="261"/>
      <c r="R246" s="261"/>
      <c r="S246" s="261"/>
      <c r="T246" s="261"/>
      <c r="U246" s="261"/>
      <c r="V246" s="261"/>
      <c r="W246" s="261"/>
      <c r="X246" s="261"/>
      <c r="Y246" s="261"/>
      <c r="Z246" s="261"/>
      <c r="AA246" s="261"/>
      <c r="AB246" s="261"/>
      <c r="AC246" s="261"/>
      <c r="AD246" s="261"/>
      <c r="AE246" s="261"/>
      <c r="AF246" s="261"/>
      <c r="AG246" s="261"/>
      <c r="AH246" s="261"/>
      <c r="AI246" s="261"/>
      <c r="AJ246" s="261"/>
      <c r="AK246" s="261"/>
      <c r="AL246" s="261"/>
      <c r="AM246" s="261"/>
      <c r="AN246" s="261"/>
      <c r="AO246" s="261"/>
      <c r="AP246" s="261"/>
      <c r="AQ246" s="261"/>
      <c r="AR246" s="261"/>
      <c r="AS246" s="261"/>
      <c r="AT246" s="261"/>
      <c r="AU246" s="261"/>
      <c r="AV246" s="261"/>
      <c r="AW246" s="261"/>
      <c r="AX246" s="261"/>
      <c r="AY246" s="261"/>
      <c r="AZ246" s="261"/>
      <c r="BA246" s="261"/>
      <c r="BB246" s="261"/>
      <c r="BC246" s="261"/>
      <c r="BD246" s="261"/>
      <c r="BE246" s="261"/>
      <c r="BF246" s="261"/>
      <c r="BG246" s="261"/>
      <c r="BH246" s="261"/>
      <c r="BI246" s="261"/>
      <c r="BJ246" s="261"/>
      <c r="BK246" s="261"/>
      <c r="BL246" s="261"/>
      <c r="BM246" s="261"/>
      <c r="BN246" s="261"/>
      <c r="BO246" s="261"/>
      <c r="BP246" s="261"/>
      <c r="BQ246" s="261"/>
      <c r="BR246" s="261"/>
      <c r="BS246" s="261"/>
      <c r="BT246" s="261"/>
      <c r="BU246" s="261"/>
      <c r="BV246" s="261"/>
      <c r="BW246" s="261"/>
      <c r="BX246" s="261"/>
      <c r="BY246" s="261"/>
      <c r="BZ246" s="261"/>
      <c r="CA246" s="261"/>
      <c r="CB246" s="261"/>
      <c r="CC246" s="261"/>
      <c r="CD246" s="261"/>
      <c r="CE246" s="261"/>
      <c r="CF246" s="261"/>
      <c r="CG246" s="261"/>
      <c r="CH246" s="261"/>
      <c r="CI246" s="261"/>
      <c r="CJ246" s="261"/>
      <c r="CK246" s="261"/>
      <c r="CL246" s="261"/>
      <c r="CM246" s="261"/>
      <c r="CN246" s="261"/>
      <c r="CO246" s="261"/>
      <c r="CP246" s="261"/>
      <c r="CQ246" s="261"/>
      <c r="CR246" s="261"/>
      <c r="CS246" s="261"/>
      <c r="CT246" s="261"/>
      <c r="CU246" s="261"/>
      <c r="CV246" s="261"/>
      <c r="CW246" s="261"/>
      <c r="CX246" s="261"/>
      <c r="CY246" s="261"/>
      <c r="CZ246" s="261"/>
      <c r="DA246" s="261"/>
      <c r="DB246" s="261"/>
      <c r="DC246" s="261"/>
      <c r="DD246" s="261"/>
      <c r="DE246" s="261"/>
      <c r="DF246" s="261"/>
      <c r="DG246" s="261"/>
      <c r="DH246" s="261"/>
      <c r="DI246" s="261"/>
      <c r="DJ246" s="261"/>
      <c r="DK246" s="261"/>
      <c r="DL246" s="261"/>
      <c r="DM246" s="261"/>
      <c r="DN246" s="261"/>
      <c r="DO246" s="261"/>
      <c r="DP246" s="261"/>
      <c r="DQ246" s="261"/>
      <c r="DR246" s="261"/>
      <c r="DS246" s="261"/>
      <c r="DT246" s="261"/>
      <c r="DU246" s="261"/>
      <c r="DV246" s="261"/>
      <c r="DW246" s="261"/>
      <c r="DX246" s="261"/>
      <c r="DY246" s="261"/>
      <c r="DZ246" s="261"/>
      <c r="EA246" s="261"/>
      <c r="EB246" s="261"/>
      <c r="EC246" s="261"/>
      <c r="ED246" s="261"/>
      <c r="EE246" s="261"/>
      <c r="EF246" s="261"/>
      <c r="EG246" s="261"/>
      <c r="EH246" s="261"/>
      <c r="EI246" s="261"/>
      <c r="EJ246" s="261"/>
      <c r="EK246" s="261"/>
      <c r="EL246" s="261"/>
      <c r="EM246" s="261"/>
      <c r="EN246" s="261"/>
      <c r="EO246" s="261"/>
      <c r="EP246" s="261"/>
      <c r="EQ246" s="261"/>
      <c r="ER246" s="261"/>
      <c r="ES246" s="261"/>
      <c r="ET246" s="261"/>
      <c r="EU246" s="261"/>
      <c r="EV246" s="261"/>
      <c r="EW246" s="261"/>
      <c r="EX246" s="261"/>
      <c r="EY246" s="261"/>
      <c r="EZ246" s="261"/>
      <c r="FA246" s="261"/>
      <c r="FB246" s="261"/>
      <c r="FC246" s="261"/>
      <c r="FD246" s="261"/>
      <c r="FE246" s="261"/>
      <c r="FF246" s="261"/>
      <c r="FG246" s="261"/>
      <c r="FH246" s="261"/>
      <c r="FI246" s="261"/>
      <c r="FJ246" s="261"/>
      <c r="FK246" s="261"/>
      <c r="FL246" s="261"/>
      <c r="FM246" s="261"/>
      <c r="FN246" s="261"/>
      <c r="FO246" s="261"/>
      <c r="FP246" s="261"/>
      <c r="FQ246" s="261"/>
      <c r="FR246" s="261"/>
      <c r="FS246" s="261"/>
      <c r="FT246" s="261"/>
      <c r="FU246" s="261"/>
      <c r="FV246" s="261"/>
      <c r="FW246" s="261"/>
      <c r="FX246" s="261"/>
      <c r="FY246" s="261"/>
      <c r="FZ246" s="261"/>
      <c r="GA246" s="261"/>
      <c r="GB246" s="261"/>
      <c r="GC246" s="261"/>
    </row>
    <row r="247" spans="1:185" ht="15" customHeight="1" x14ac:dyDescent="0.25">
      <c r="A247" s="101" t="s">
        <v>31</v>
      </c>
      <c r="B247" s="102"/>
      <c r="C247" s="102"/>
      <c r="D247" s="102"/>
      <c r="E247" s="195"/>
      <c r="F247" s="103"/>
      <c r="G247" s="103"/>
      <c r="H247" s="103"/>
      <c r="I247" s="103"/>
      <c r="J247" s="108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  <c r="DM247" s="47"/>
      <c r="DN247" s="47"/>
      <c r="DO247" s="47"/>
      <c r="DP247" s="47"/>
      <c r="DQ247" s="47"/>
      <c r="DR247" s="47"/>
      <c r="DS247" s="47"/>
      <c r="DT247" s="47"/>
      <c r="DU247" s="47"/>
      <c r="DV247" s="47"/>
      <c r="DW247" s="47"/>
      <c r="DX247" s="47"/>
      <c r="DY247" s="47"/>
      <c r="DZ247" s="47"/>
      <c r="EA247" s="47"/>
      <c r="EB247" s="47"/>
      <c r="EC247" s="47"/>
      <c r="ED247" s="47"/>
      <c r="EE247" s="47"/>
      <c r="EF247" s="47"/>
      <c r="EG247" s="47"/>
      <c r="EH247" s="47"/>
      <c r="EI247" s="47"/>
      <c r="EJ247" s="47"/>
      <c r="EK247" s="47"/>
      <c r="EL247" s="47"/>
      <c r="EM247" s="47"/>
      <c r="EN247" s="47"/>
      <c r="EO247" s="47"/>
      <c r="EP247" s="47"/>
      <c r="EQ247" s="47"/>
      <c r="ER247" s="47"/>
      <c r="ES247" s="47"/>
      <c r="ET247" s="47"/>
      <c r="EU247" s="47"/>
      <c r="EV247" s="47"/>
      <c r="EW247" s="47"/>
      <c r="EX247" s="47"/>
      <c r="EY247" s="47"/>
      <c r="EZ247" s="47"/>
      <c r="FA247" s="47"/>
      <c r="FB247" s="47"/>
      <c r="FC247" s="47"/>
      <c r="FD247" s="47"/>
      <c r="FE247" s="47"/>
      <c r="FF247" s="47"/>
      <c r="FG247" s="47"/>
      <c r="FH247" s="47"/>
      <c r="FI247" s="47"/>
      <c r="FJ247" s="47"/>
      <c r="FK247" s="47"/>
      <c r="FL247" s="47"/>
      <c r="FM247" s="47"/>
      <c r="FN247" s="47"/>
      <c r="FO247" s="47"/>
      <c r="FP247" s="47"/>
      <c r="FQ247" s="47"/>
      <c r="FR247" s="47"/>
      <c r="FS247" s="47"/>
      <c r="FT247" s="47"/>
      <c r="FU247" s="47"/>
      <c r="FV247" s="47"/>
      <c r="FW247" s="47"/>
      <c r="FX247" s="47"/>
      <c r="FY247" s="47"/>
      <c r="FZ247" s="47"/>
      <c r="GA247" s="47"/>
      <c r="GB247" s="47"/>
      <c r="GC247" s="47"/>
    </row>
    <row r="248" spans="1:185" ht="30" x14ac:dyDescent="0.25">
      <c r="A248" s="592" t="s">
        <v>130</v>
      </c>
      <c r="B248" s="589">
        <f>'2 уровень'!C399</f>
        <v>469</v>
      </c>
      <c r="C248" s="589">
        <f>'2 уровень'!D399</f>
        <v>235</v>
      </c>
      <c r="D248" s="589">
        <f>'2 уровень'!E399</f>
        <v>232</v>
      </c>
      <c r="E248" s="590">
        <f>'2 уровень'!F399</f>
        <v>98.723404255319153</v>
      </c>
      <c r="F248" s="618">
        <f>'2 уровень'!G399</f>
        <v>1118.44688</v>
      </c>
      <c r="G248" s="618">
        <f>'2 уровень'!H399</f>
        <v>560</v>
      </c>
      <c r="H248" s="618">
        <f>'2 уровень'!I399</f>
        <v>494.06928999999997</v>
      </c>
      <c r="I248" s="618">
        <f>'2 уровень'!J399</f>
        <v>88.226658928571425</v>
      </c>
      <c r="J248" s="108"/>
    </row>
    <row r="249" spans="1:185" ht="30" x14ac:dyDescent="0.25">
      <c r="A249" s="123" t="s">
        <v>83</v>
      </c>
      <c r="B249" s="266">
        <f>'2 уровень'!C400</f>
        <v>360</v>
      </c>
      <c r="C249" s="266">
        <f>'2 уровень'!D400</f>
        <v>180</v>
      </c>
      <c r="D249" s="51">
        <f>'2 уровень'!E400</f>
        <v>195</v>
      </c>
      <c r="E249" s="267">
        <f>'2 уровень'!F400</f>
        <v>108.33333333333333</v>
      </c>
      <c r="F249" s="208">
        <f>'2 уровень'!G400</f>
        <v>883.37311999999997</v>
      </c>
      <c r="G249" s="208">
        <f>'2 уровень'!H400</f>
        <v>442</v>
      </c>
      <c r="H249" s="67">
        <f>'2 уровень'!I400</f>
        <v>409.23752999999999</v>
      </c>
      <c r="I249" s="208">
        <f>'2 уровень'!J400</f>
        <v>92.587676470588235</v>
      </c>
      <c r="J249" s="108"/>
    </row>
    <row r="250" spans="1:185" ht="30" x14ac:dyDescent="0.25">
      <c r="A250" s="123" t="s">
        <v>84</v>
      </c>
      <c r="B250" s="266">
        <f>'2 уровень'!C401</f>
        <v>109</v>
      </c>
      <c r="C250" s="266">
        <f>'2 уровень'!D401</f>
        <v>55</v>
      </c>
      <c r="D250" s="51">
        <f>'2 уровень'!E401</f>
        <v>37</v>
      </c>
      <c r="E250" s="267">
        <f>'2 уровень'!F401</f>
        <v>67.272727272727266</v>
      </c>
      <c r="F250" s="208">
        <f>'2 уровень'!G401</f>
        <v>235.07376000000002</v>
      </c>
      <c r="G250" s="208">
        <f>'2 уровень'!H401</f>
        <v>118</v>
      </c>
      <c r="H250" s="67">
        <f>'2 уровень'!I401</f>
        <v>84.831759999999989</v>
      </c>
      <c r="I250" s="208">
        <f>'2 уровень'!J401</f>
        <v>71.891322033898291</v>
      </c>
      <c r="J250" s="108"/>
    </row>
    <row r="251" spans="1:185" ht="45" x14ac:dyDescent="0.25">
      <c r="A251" s="123" t="s">
        <v>107</v>
      </c>
      <c r="B251" s="266">
        <f>'2 уровень'!C402</f>
        <v>0</v>
      </c>
      <c r="C251" s="266">
        <f>'2 уровень'!D402</f>
        <v>0</v>
      </c>
      <c r="D251" s="51">
        <f>'2 уровень'!E402</f>
        <v>0</v>
      </c>
      <c r="E251" s="267">
        <f>'2 уровень'!F402</f>
        <v>0</v>
      </c>
      <c r="F251" s="208">
        <f>'2 уровень'!G402</f>
        <v>0</v>
      </c>
      <c r="G251" s="208">
        <f>'2 уровень'!H402</f>
        <v>0</v>
      </c>
      <c r="H251" s="67">
        <f>'2 уровень'!I402</f>
        <v>0</v>
      </c>
      <c r="I251" s="208">
        <f>'2 уровень'!J402</f>
        <v>0</v>
      </c>
      <c r="J251" s="108"/>
    </row>
    <row r="252" spans="1:185" ht="30" x14ac:dyDescent="0.25">
      <c r="A252" s="123" t="s">
        <v>108</v>
      </c>
      <c r="B252" s="266">
        <f>'2 уровень'!C403</f>
        <v>0</v>
      </c>
      <c r="C252" s="266">
        <f>'2 уровень'!D403</f>
        <v>0</v>
      </c>
      <c r="D252" s="51">
        <f>'2 уровень'!E403</f>
        <v>0</v>
      </c>
      <c r="E252" s="267">
        <f>'2 уровень'!F403</f>
        <v>0</v>
      </c>
      <c r="F252" s="208">
        <f>'2 уровень'!G403</f>
        <v>0</v>
      </c>
      <c r="G252" s="208">
        <f>'2 уровень'!H403</f>
        <v>0</v>
      </c>
      <c r="H252" s="67">
        <f>'2 уровень'!I403</f>
        <v>0</v>
      </c>
      <c r="I252" s="208">
        <f>'2 уровень'!J403</f>
        <v>0</v>
      </c>
      <c r="J252" s="108"/>
    </row>
    <row r="253" spans="1:185" ht="30" x14ac:dyDescent="0.25">
      <c r="A253" s="592" t="s">
        <v>122</v>
      </c>
      <c r="B253" s="589">
        <f>'2 уровень'!C404</f>
        <v>1139</v>
      </c>
      <c r="C253" s="589">
        <f>'2 уровень'!D404</f>
        <v>571</v>
      </c>
      <c r="D253" s="589">
        <f>'2 уровень'!E404</f>
        <v>351</v>
      </c>
      <c r="E253" s="590">
        <f>'2 уровень'!F404</f>
        <v>61.471103327495626</v>
      </c>
      <c r="F253" s="618">
        <f>'2 уровень'!G404</f>
        <v>2165.2098799999999</v>
      </c>
      <c r="G253" s="618">
        <f>'2 уровень'!H404</f>
        <v>1082</v>
      </c>
      <c r="H253" s="618">
        <f>'2 уровень'!I404</f>
        <v>647.37155000000007</v>
      </c>
      <c r="I253" s="618">
        <f>'2 уровень'!J404</f>
        <v>59.831012014787433</v>
      </c>
      <c r="J253" s="108"/>
    </row>
    <row r="254" spans="1:185" ht="30" x14ac:dyDescent="0.25">
      <c r="A254" s="123" t="s">
        <v>118</v>
      </c>
      <c r="B254" s="266">
        <f>'2 уровень'!C405</f>
        <v>15</v>
      </c>
      <c r="C254" s="266">
        <f>'2 уровень'!D405</f>
        <v>8</v>
      </c>
      <c r="D254" s="51">
        <f>'2 уровень'!E405</f>
        <v>2</v>
      </c>
      <c r="E254" s="267">
        <f>'2 уровень'!F405</f>
        <v>25</v>
      </c>
      <c r="F254" s="208">
        <f>'2 уровень'!G405</f>
        <v>26.308049999999998</v>
      </c>
      <c r="G254" s="208">
        <f>'2 уровень'!H405</f>
        <v>13</v>
      </c>
      <c r="H254" s="67">
        <f>'2 уровень'!I405</f>
        <v>3.2176399999999998</v>
      </c>
      <c r="I254" s="208">
        <f>'2 уровень'!J405</f>
        <v>24.751076923076923</v>
      </c>
      <c r="J254" s="108"/>
    </row>
    <row r="255" spans="1:185" ht="60" x14ac:dyDescent="0.25">
      <c r="A255" s="123" t="s">
        <v>85</v>
      </c>
      <c r="B255" s="266">
        <f>'2 уровень'!C406</f>
        <v>605</v>
      </c>
      <c r="C255" s="266">
        <f>'2 уровень'!D406</f>
        <v>303</v>
      </c>
      <c r="D255" s="51">
        <f>'2 уровень'!E406</f>
        <v>194</v>
      </c>
      <c r="E255" s="267">
        <f>'2 уровень'!F406</f>
        <v>64.026402640264024</v>
      </c>
      <c r="F255" s="208">
        <f>'2 уровень'!G406</f>
        <v>1450.9465</v>
      </c>
      <c r="G255" s="208">
        <f>'2 уровень'!H406</f>
        <v>725</v>
      </c>
      <c r="H255" s="67">
        <f>'2 уровень'!I406</f>
        <v>480.06536</v>
      </c>
      <c r="I255" s="208">
        <f>'2 уровень'!J406</f>
        <v>66.215911724137939</v>
      </c>
      <c r="J255" s="108"/>
    </row>
    <row r="256" spans="1:185" ht="45" x14ac:dyDescent="0.25">
      <c r="A256" s="123" t="s">
        <v>119</v>
      </c>
      <c r="B256" s="266">
        <f>'2 уровень'!C407</f>
        <v>278</v>
      </c>
      <c r="C256" s="266">
        <f>'2 уровень'!D407</f>
        <v>139</v>
      </c>
      <c r="D256" s="51">
        <f>'2 уровень'!E407</f>
        <v>62</v>
      </c>
      <c r="E256" s="267">
        <f>'2 уровень'!F407</f>
        <v>44.60431654676259</v>
      </c>
      <c r="F256" s="208">
        <f>'2 уровень'!G407</f>
        <v>281.05799999999999</v>
      </c>
      <c r="G256" s="208">
        <f>'2 уровень'!H407</f>
        <v>141</v>
      </c>
      <c r="H256" s="67">
        <f>'2 уровень'!I407</f>
        <v>56.190239999999996</v>
      </c>
      <c r="I256" s="208">
        <f>'2 уровень'!J407</f>
        <v>39.851234042553187</v>
      </c>
      <c r="J256" s="108"/>
    </row>
    <row r="257" spans="1:185" ht="30" x14ac:dyDescent="0.25">
      <c r="A257" s="123" t="s">
        <v>86</v>
      </c>
      <c r="B257" s="266">
        <f>'2 уровень'!C408</f>
        <v>69</v>
      </c>
      <c r="C257" s="266">
        <f>'2 уровень'!D408</f>
        <v>35</v>
      </c>
      <c r="D257" s="51">
        <f>'2 уровень'!E408</f>
        <v>11</v>
      </c>
      <c r="E257" s="267">
        <f>'2 уровень'!F408</f>
        <v>31.428571428571427</v>
      </c>
      <c r="F257" s="208">
        <f>'2 уровень'!G408</f>
        <v>276.05864999999994</v>
      </c>
      <c r="G257" s="208">
        <f>'2 уровень'!H408</f>
        <v>138</v>
      </c>
      <c r="H257" s="67">
        <f>'2 уровень'!I408</f>
        <v>45.521729999999998</v>
      </c>
      <c r="I257" s="208">
        <f>'2 уровень'!J408</f>
        <v>32.986760869565217</v>
      </c>
      <c r="J257" s="108"/>
    </row>
    <row r="258" spans="1:185" ht="30" x14ac:dyDescent="0.25">
      <c r="A258" s="123" t="s">
        <v>87</v>
      </c>
      <c r="B258" s="266">
        <f>'2 уровень'!C409</f>
        <v>172</v>
      </c>
      <c r="C258" s="266">
        <f>'2 уровень'!D409</f>
        <v>86</v>
      </c>
      <c r="D258" s="51">
        <f>'2 уровень'!E409</f>
        <v>82</v>
      </c>
      <c r="E258" s="267">
        <f>'2 уровень'!F409</f>
        <v>95.348837209302332</v>
      </c>
      <c r="F258" s="208">
        <f>'2 уровень'!G409</f>
        <v>130.83868000000001</v>
      </c>
      <c r="G258" s="208">
        <f>'2 уровень'!H409</f>
        <v>65</v>
      </c>
      <c r="H258" s="67">
        <f>'2 уровень'!I409</f>
        <v>62.37657999999999</v>
      </c>
      <c r="I258" s="208">
        <f>'2 уровень'!J409</f>
        <v>95.963969230769223</v>
      </c>
      <c r="J258" s="108"/>
    </row>
    <row r="259" spans="1:185" ht="30" x14ac:dyDescent="0.25">
      <c r="A259" s="123" t="s">
        <v>133</v>
      </c>
      <c r="B259" s="266">
        <f>'2 уровень'!C410</f>
        <v>1310</v>
      </c>
      <c r="C259" s="266">
        <f>'2 уровень'!D410</f>
        <v>655</v>
      </c>
      <c r="D259" s="51">
        <f>'2 уровень'!E410</f>
        <v>568</v>
      </c>
      <c r="E259" s="267">
        <f>'2 уровень'!F410</f>
        <v>86.717557251908389</v>
      </c>
      <c r="F259" s="208">
        <f>'2 уровень'!G410</f>
        <v>1010.6125999999999</v>
      </c>
      <c r="G259" s="208">
        <f>'2 уровень'!H410</f>
        <v>505</v>
      </c>
      <c r="H259" s="67">
        <f>'2 уровень'!I410</f>
        <v>437.05706000000009</v>
      </c>
      <c r="I259" s="208">
        <f>'2 уровень'!J410</f>
        <v>86.545952475247546</v>
      </c>
      <c r="J259" s="108"/>
    </row>
    <row r="260" spans="1:185" ht="15.75" thickBot="1" x14ac:dyDescent="0.3">
      <c r="A260" s="118" t="s">
        <v>4</v>
      </c>
      <c r="B260" s="266">
        <f>'2 уровень'!C411</f>
        <v>0</v>
      </c>
      <c r="C260" s="266">
        <f>'2 уровень'!D411</f>
        <v>0</v>
      </c>
      <c r="D260" s="51">
        <f>'2 уровень'!E411</f>
        <v>0</v>
      </c>
      <c r="E260" s="267">
        <f>'2 уровень'!F411</f>
        <v>0</v>
      </c>
      <c r="F260" s="208">
        <f>'2 уровень'!G411</f>
        <v>4294.2693600000002</v>
      </c>
      <c r="G260" s="208">
        <f>'2 уровень'!H411</f>
        <v>2147</v>
      </c>
      <c r="H260" s="67">
        <f>'2 уровень'!I411</f>
        <v>1578.4979000000001</v>
      </c>
      <c r="I260" s="208">
        <f>'2 уровень'!J411</f>
        <v>73.521094550535636</v>
      </c>
      <c r="J260" s="108"/>
    </row>
    <row r="261" spans="1:185" ht="15" customHeight="1" x14ac:dyDescent="0.25">
      <c r="A261" s="235" t="s">
        <v>32</v>
      </c>
      <c r="B261" s="293"/>
      <c r="C261" s="293"/>
      <c r="D261" s="102"/>
      <c r="E261" s="294"/>
      <c r="F261" s="206"/>
      <c r="G261" s="206"/>
      <c r="H261" s="103"/>
      <c r="I261" s="206"/>
      <c r="J261" s="108"/>
    </row>
    <row r="262" spans="1:185" ht="30" x14ac:dyDescent="0.25">
      <c r="A262" s="592" t="s">
        <v>130</v>
      </c>
      <c r="B262" s="589">
        <f>'2 уровень'!C428</f>
        <v>992</v>
      </c>
      <c r="C262" s="589">
        <f>'2 уровень'!D428</f>
        <v>496</v>
      </c>
      <c r="D262" s="589">
        <f>'2 уровень'!E428</f>
        <v>148</v>
      </c>
      <c r="E262" s="590">
        <f>'2 уровень'!F428</f>
        <v>29.838709677419356</v>
      </c>
      <c r="F262" s="618">
        <f>'2 уровень'!G428</f>
        <v>2481.7120160000004</v>
      </c>
      <c r="G262" s="618">
        <f>'2 уровень'!H428</f>
        <v>1241</v>
      </c>
      <c r="H262" s="618">
        <f>'2 уровень'!I428</f>
        <v>351.28998999999999</v>
      </c>
      <c r="I262" s="618">
        <f>'2 уровень'!J428</f>
        <v>28.307009669621273</v>
      </c>
      <c r="J262" s="108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  <c r="FB262" s="47"/>
      <c r="FC262" s="47"/>
      <c r="FD262" s="47"/>
      <c r="FE262" s="47"/>
      <c r="FF262" s="47"/>
      <c r="FG262" s="47"/>
      <c r="FH262" s="47"/>
      <c r="FI262" s="47"/>
      <c r="FJ262" s="47"/>
      <c r="FK262" s="47"/>
      <c r="FL262" s="47"/>
      <c r="FM262" s="47"/>
      <c r="FN262" s="47"/>
      <c r="FO262" s="47"/>
      <c r="FP262" s="47"/>
      <c r="FQ262" s="47"/>
      <c r="FR262" s="47"/>
      <c r="FS262" s="47"/>
      <c r="FT262" s="47"/>
      <c r="FU262" s="47"/>
      <c r="FV262" s="47"/>
      <c r="FW262" s="47"/>
      <c r="FX262" s="47"/>
      <c r="FY262" s="47"/>
      <c r="FZ262" s="47"/>
      <c r="GA262" s="47"/>
      <c r="GB262" s="47"/>
      <c r="GC262" s="47"/>
    </row>
    <row r="263" spans="1:185" ht="30" x14ac:dyDescent="0.25">
      <c r="A263" s="123" t="s">
        <v>83</v>
      </c>
      <c r="B263" s="266">
        <f>'2 уровень'!C429</f>
        <v>738</v>
      </c>
      <c r="C263" s="266">
        <f>'2 уровень'!D429</f>
        <v>369</v>
      </c>
      <c r="D263" s="51">
        <f>'2 уровень'!E429</f>
        <v>147</v>
      </c>
      <c r="E263" s="267">
        <f>'2 уровень'!F429</f>
        <v>39.837398373983739</v>
      </c>
      <c r="F263" s="208">
        <f>'2 уровень'!G429</f>
        <v>1810.9148960000002</v>
      </c>
      <c r="G263" s="208">
        <f>'2 уровень'!H429</f>
        <v>905</v>
      </c>
      <c r="H263" s="67">
        <f>'2 уровень'!I429</f>
        <v>349.6995</v>
      </c>
      <c r="I263" s="208">
        <f>'2 уровень'!J429</f>
        <v>38.640828729281765</v>
      </c>
      <c r="J263" s="108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</row>
    <row r="264" spans="1:185" ht="30" x14ac:dyDescent="0.25">
      <c r="A264" s="123" t="s">
        <v>84</v>
      </c>
      <c r="B264" s="266">
        <f>'2 уровень'!C430</f>
        <v>224</v>
      </c>
      <c r="C264" s="266">
        <f>'2 уровень'!D430</f>
        <v>112</v>
      </c>
      <c r="D264" s="51">
        <f>'2 уровень'!E430</f>
        <v>1</v>
      </c>
      <c r="E264" s="267">
        <f>'2 уровень'!F430</f>
        <v>0.89285714285714279</v>
      </c>
      <c r="F264" s="208">
        <f>'2 уровень'!G430</f>
        <v>483.08735999999999</v>
      </c>
      <c r="G264" s="208">
        <f>'2 уровень'!H430</f>
        <v>242</v>
      </c>
      <c r="H264" s="67">
        <f>'2 уровень'!I430</f>
        <v>1.5904899999999997</v>
      </c>
      <c r="I264" s="208">
        <f>'2 уровень'!J430</f>
        <v>0.65722727272727266</v>
      </c>
      <c r="J264" s="108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</row>
    <row r="265" spans="1:185" ht="45" x14ac:dyDescent="0.25">
      <c r="A265" s="123" t="s">
        <v>107</v>
      </c>
      <c r="B265" s="266">
        <f>'2 уровень'!C431</f>
        <v>0</v>
      </c>
      <c r="C265" s="266">
        <f>'2 уровень'!D431</f>
        <v>0</v>
      </c>
      <c r="D265" s="51">
        <f>'2 уровень'!E431</f>
        <v>0</v>
      </c>
      <c r="E265" s="267">
        <f>'2 уровень'!F431</f>
        <v>0</v>
      </c>
      <c r="F265" s="208">
        <f>'2 уровень'!G431</f>
        <v>0</v>
      </c>
      <c r="G265" s="208">
        <f>'2 уровень'!H431</f>
        <v>0</v>
      </c>
      <c r="H265" s="67">
        <f>'2 уровень'!I431</f>
        <v>0</v>
      </c>
      <c r="I265" s="208" t="e">
        <f>'2 уровень'!J431</f>
        <v>#DIV/0!</v>
      </c>
      <c r="J265" s="108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</row>
    <row r="266" spans="1:185" ht="30" x14ac:dyDescent="0.25">
      <c r="A266" s="123" t="s">
        <v>108</v>
      </c>
      <c r="B266" s="266">
        <f>'2 уровень'!C432</f>
        <v>30</v>
      </c>
      <c r="C266" s="266">
        <f>'2 уровень'!D432</f>
        <v>15</v>
      </c>
      <c r="D266" s="51">
        <f>'2 уровень'!E432</f>
        <v>0</v>
      </c>
      <c r="E266" s="267">
        <f>'2 уровень'!F432</f>
        <v>0</v>
      </c>
      <c r="F266" s="208">
        <f>'2 уровень'!G432</f>
        <v>187.70976000000002</v>
      </c>
      <c r="G266" s="208">
        <f>'2 уровень'!H432</f>
        <v>94</v>
      </c>
      <c r="H266" s="67">
        <f>'2 уровень'!I432</f>
        <v>0</v>
      </c>
      <c r="I266" s="208">
        <f>'2 уровень'!J432</f>
        <v>0</v>
      </c>
      <c r="J266" s="108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</row>
    <row r="267" spans="1:185" ht="30" x14ac:dyDescent="0.25">
      <c r="A267" s="592" t="s">
        <v>122</v>
      </c>
      <c r="B267" s="589">
        <f>'2 уровень'!C433</f>
        <v>1204</v>
      </c>
      <c r="C267" s="589">
        <f>'2 уровень'!D433</f>
        <v>603</v>
      </c>
      <c r="D267" s="589">
        <f>'2 уровень'!E433</f>
        <v>352</v>
      </c>
      <c r="E267" s="590">
        <f>'2 уровень'!F433</f>
        <v>58.374792703150916</v>
      </c>
      <c r="F267" s="618">
        <f>'2 уровень'!G433</f>
        <v>2493.3538999999996</v>
      </c>
      <c r="G267" s="618">
        <f>'2 уровень'!H433</f>
        <v>1247</v>
      </c>
      <c r="H267" s="618">
        <f>'2 уровень'!I433</f>
        <v>777.45928000000004</v>
      </c>
      <c r="I267" s="618">
        <f>'2 уровень'!J433</f>
        <v>62.34637369687249</v>
      </c>
      <c r="J267" s="108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</row>
    <row r="268" spans="1:185" ht="30" x14ac:dyDescent="0.25">
      <c r="A268" s="123" t="s">
        <v>118</v>
      </c>
      <c r="B268" s="266">
        <f>'2 уровень'!C434</f>
        <v>230</v>
      </c>
      <c r="C268" s="266">
        <f>'2 уровень'!D434</f>
        <v>115</v>
      </c>
      <c r="D268" s="51">
        <f>'2 уровень'!E434</f>
        <v>0</v>
      </c>
      <c r="E268" s="267">
        <f>'2 уровень'!F434</f>
        <v>0</v>
      </c>
      <c r="F268" s="208">
        <f>'2 уровень'!G434</f>
        <v>403.39009999999996</v>
      </c>
      <c r="G268" s="208">
        <f>'2 уровень'!H434</f>
        <v>202</v>
      </c>
      <c r="H268" s="67">
        <f>'2 уровень'!I434</f>
        <v>0</v>
      </c>
      <c r="I268" s="208">
        <f>'2 уровень'!J434</f>
        <v>0</v>
      </c>
      <c r="J268" s="108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</row>
    <row r="269" spans="1:185" ht="60" x14ac:dyDescent="0.25">
      <c r="A269" s="123" t="s">
        <v>85</v>
      </c>
      <c r="B269" s="266">
        <f>'2 уровень'!C435</f>
        <v>775</v>
      </c>
      <c r="C269" s="266">
        <f>'2 уровень'!D435</f>
        <v>388</v>
      </c>
      <c r="D269" s="51">
        <f>'2 уровень'!E435</f>
        <v>307</v>
      </c>
      <c r="E269" s="267">
        <f>'2 уровень'!F435</f>
        <v>79.123711340206185</v>
      </c>
      <c r="F269" s="208">
        <f>'2 уровень'!G435</f>
        <v>1625.6679999999999</v>
      </c>
      <c r="G269" s="208">
        <f>'2 уровень'!H435</f>
        <v>813</v>
      </c>
      <c r="H269" s="67">
        <f>'2 уровень'!I435</f>
        <v>730.07542999999998</v>
      </c>
      <c r="I269" s="208">
        <f>'2 уровень'!J435</f>
        <v>89.800175891758911</v>
      </c>
      <c r="J269" s="108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</row>
    <row r="270" spans="1:185" ht="45" x14ac:dyDescent="0.25">
      <c r="A270" s="123" t="s">
        <v>119</v>
      </c>
      <c r="B270" s="266">
        <f>'2 уровень'!C436</f>
        <v>111</v>
      </c>
      <c r="C270" s="266">
        <f>'2 уровень'!D436</f>
        <v>56</v>
      </c>
      <c r="D270" s="51">
        <f>'2 уровень'!E436</f>
        <v>45</v>
      </c>
      <c r="E270" s="267">
        <f>'2 уровень'!F436</f>
        <v>80.357142857142861</v>
      </c>
      <c r="F270" s="208">
        <f>'2 уровень'!G436</f>
        <v>112.221</v>
      </c>
      <c r="G270" s="208">
        <f>'2 уровень'!H436</f>
        <v>56</v>
      </c>
      <c r="H270" s="67">
        <f>'2 уровень'!I436</f>
        <v>47.383849999999995</v>
      </c>
      <c r="I270" s="208">
        <f>'2 уровень'!J436</f>
        <v>84.614017857142855</v>
      </c>
      <c r="J270" s="108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</row>
    <row r="271" spans="1:185" ht="30" x14ac:dyDescent="0.25">
      <c r="A271" s="123" t="s">
        <v>86</v>
      </c>
      <c r="B271" s="266">
        <f>'2 уровень'!C437</f>
        <v>88</v>
      </c>
      <c r="C271" s="266">
        <f>'2 уровень'!D437</f>
        <v>44</v>
      </c>
      <c r="D271" s="51">
        <f>'2 уровень'!E437</f>
        <v>0</v>
      </c>
      <c r="E271" s="267">
        <f>'2 уровень'!F437</f>
        <v>0</v>
      </c>
      <c r="F271" s="208">
        <f>'2 уровень'!G437</f>
        <v>352.07479999999998</v>
      </c>
      <c r="G271" s="208">
        <f>'2 уровень'!H437</f>
        <v>176</v>
      </c>
      <c r="H271" s="67">
        <f>'2 уровень'!I437</f>
        <v>0</v>
      </c>
      <c r="I271" s="208">
        <f>'2 уровень'!J437</f>
        <v>0</v>
      </c>
      <c r="J271" s="108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</row>
    <row r="272" spans="1:185" ht="30" x14ac:dyDescent="0.25">
      <c r="A272" s="123" t="s">
        <v>87</v>
      </c>
      <c r="B272" s="266">
        <f>'2 уровень'!C438</f>
        <v>0</v>
      </c>
      <c r="C272" s="266">
        <f>'2 уровень'!D438</f>
        <v>0</v>
      </c>
      <c r="D272" s="51">
        <f>'2 уровень'!E438</f>
        <v>0</v>
      </c>
      <c r="E272" s="267">
        <f>'2 уровень'!F438</f>
        <v>0</v>
      </c>
      <c r="F272" s="208">
        <f>'2 уровень'!G438</f>
        <v>0</v>
      </c>
      <c r="G272" s="208">
        <f>'2 уровень'!H438</f>
        <v>0</v>
      </c>
      <c r="H272" s="67">
        <f>'2 уровень'!I438</f>
        <v>0</v>
      </c>
      <c r="I272" s="208">
        <f>'2 уровень'!J438</f>
        <v>0</v>
      </c>
      <c r="J272" s="108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</row>
    <row r="273" spans="1:185" ht="30" x14ac:dyDescent="0.25">
      <c r="A273" s="123" t="s">
        <v>133</v>
      </c>
      <c r="B273" s="266">
        <f>'2 уровень'!C439</f>
        <v>2600</v>
      </c>
      <c r="C273" s="266">
        <f>'2 уровень'!D439</f>
        <v>1300</v>
      </c>
      <c r="D273" s="51">
        <f>'2 уровень'!E439</f>
        <v>47</v>
      </c>
      <c r="E273" s="267">
        <f>'2 уровень'!F439</f>
        <v>3.6153846153846154</v>
      </c>
      <c r="F273" s="208">
        <f>'2 уровень'!G439</f>
        <v>2005.796</v>
      </c>
      <c r="G273" s="208">
        <f>'2 уровень'!H439</f>
        <v>1003</v>
      </c>
      <c r="H273" s="67">
        <f>'2 уровень'!I439</f>
        <v>50.916359999999997</v>
      </c>
      <c r="I273" s="208">
        <f>'2 уровень'!J439</f>
        <v>5.0764067796610171</v>
      </c>
      <c r="J273" s="108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</row>
    <row r="274" spans="1:185" ht="15.75" thickBot="1" x14ac:dyDescent="0.3">
      <c r="A274" s="118" t="s">
        <v>4</v>
      </c>
      <c r="B274" s="266">
        <f>'2 уровень'!C440</f>
        <v>0</v>
      </c>
      <c r="C274" s="266">
        <f>'2 уровень'!D440</f>
        <v>0</v>
      </c>
      <c r="D274" s="51">
        <f>'2 уровень'!E440</f>
        <v>0</v>
      </c>
      <c r="E274" s="267">
        <f>'2 уровень'!F440</f>
        <v>0</v>
      </c>
      <c r="F274" s="208">
        <f>'2 уровень'!G440</f>
        <v>6980.8619159999998</v>
      </c>
      <c r="G274" s="208">
        <f>'2 уровень'!H440</f>
        <v>3491</v>
      </c>
      <c r="H274" s="67">
        <f>'2 уровень'!I440</f>
        <v>1179.66563</v>
      </c>
      <c r="I274" s="208">
        <f>'2 уровень'!J440</f>
        <v>33.791625035806362</v>
      </c>
      <c r="J274" s="108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</row>
    <row r="275" spans="1:185" s="56" customFormat="1" ht="15" customHeight="1" x14ac:dyDescent="0.2">
      <c r="A275" s="105" t="s">
        <v>33</v>
      </c>
      <c r="B275" s="106"/>
      <c r="C275" s="106"/>
      <c r="D275" s="106"/>
      <c r="E275" s="197"/>
      <c r="F275" s="107"/>
      <c r="G275" s="107"/>
      <c r="H275" s="107"/>
      <c r="I275" s="107"/>
      <c r="J275" s="108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</row>
    <row r="276" spans="1:185" ht="30" x14ac:dyDescent="0.25">
      <c r="A276" s="592" t="s">
        <v>130</v>
      </c>
      <c r="B276" s="589">
        <f>'1 уровень'!C420</f>
        <v>13653</v>
      </c>
      <c r="C276" s="589">
        <f>'1 уровень'!D420</f>
        <v>6828</v>
      </c>
      <c r="D276" s="589">
        <f>'1 уровень'!E420</f>
        <v>10750</v>
      </c>
      <c r="E276" s="590">
        <f>'1 уровень'!F420</f>
        <v>157.43995313415348</v>
      </c>
      <c r="F276" s="618">
        <f>'1 уровень'!G420</f>
        <v>27809.194624074073</v>
      </c>
      <c r="G276" s="618">
        <f>'1 уровень'!H420</f>
        <v>13904</v>
      </c>
      <c r="H276" s="618">
        <f>'1 уровень'!I420</f>
        <v>22163.622869999999</v>
      </c>
      <c r="I276" s="618">
        <f>'1 уровень'!J420</f>
        <v>159.40465240218643</v>
      </c>
      <c r="J276" s="108"/>
    </row>
    <row r="277" spans="1:185" ht="30" x14ac:dyDescent="0.25">
      <c r="A277" s="123" t="s">
        <v>83</v>
      </c>
      <c r="B277" s="51">
        <f>'1 уровень'!C421</f>
        <v>10396</v>
      </c>
      <c r="C277" s="51">
        <f>'1 уровень'!D421</f>
        <v>5198</v>
      </c>
      <c r="D277" s="51">
        <f>'1 уровень'!E421</f>
        <v>8199</v>
      </c>
      <c r="E277" s="192">
        <f>'1 уровень'!F421</f>
        <v>157.73374374759524</v>
      </c>
      <c r="F277" s="67">
        <f>'1 уровень'!G421</f>
        <v>21419.251504074073</v>
      </c>
      <c r="G277" s="67">
        <f>'1 уровень'!H421</f>
        <v>10709</v>
      </c>
      <c r="H277" s="67">
        <f>'1 уровень'!I421</f>
        <v>16793.705970000003</v>
      </c>
      <c r="I277" s="67">
        <f>'1 уровень'!J421</f>
        <v>156.81861957232238</v>
      </c>
      <c r="J277" s="108"/>
    </row>
    <row r="278" spans="1:185" ht="30" x14ac:dyDescent="0.25">
      <c r="A278" s="123" t="s">
        <v>84</v>
      </c>
      <c r="B278" s="51">
        <f>'1 уровень'!C422</f>
        <v>3100</v>
      </c>
      <c r="C278" s="51">
        <f>'1 уровень'!D422</f>
        <v>1551</v>
      </c>
      <c r="D278" s="51">
        <f>'1 уровень'!E422</f>
        <v>2405</v>
      </c>
      <c r="E278" s="192">
        <f>'1 уровень'!F422</f>
        <v>155.06125080593165</v>
      </c>
      <c r="F278" s="67">
        <f>'1 уровень'!G422</f>
        <v>5571.32</v>
      </c>
      <c r="G278" s="67">
        <f>'1 уровень'!H422</f>
        <v>2786</v>
      </c>
      <c r="H278" s="67">
        <f>'1 уровень'!I422</f>
        <v>4608.6495400000003</v>
      </c>
      <c r="I278" s="67">
        <f>'1 уровень'!J422</f>
        <v>165.42173510409191</v>
      </c>
      <c r="J278" s="108"/>
    </row>
    <row r="279" spans="1:185" ht="45" x14ac:dyDescent="0.25">
      <c r="A279" s="123" t="s">
        <v>107</v>
      </c>
      <c r="B279" s="51">
        <f>'1 уровень'!C423</f>
        <v>74</v>
      </c>
      <c r="C279" s="51">
        <f>'1 уровень'!D423</f>
        <v>37</v>
      </c>
      <c r="D279" s="51">
        <f>'1 уровень'!E423</f>
        <v>74</v>
      </c>
      <c r="E279" s="192">
        <f>'1 уровень'!F423</f>
        <v>200</v>
      </c>
      <c r="F279" s="67">
        <f>'1 уровень'!G423</f>
        <v>385.84783999999996</v>
      </c>
      <c r="G279" s="67">
        <f>'1 уровень'!H423</f>
        <v>193</v>
      </c>
      <c r="H279" s="67">
        <f>'1 уровень'!I423</f>
        <v>385.84784000000002</v>
      </c>
      <c r="I279" s="67">
        <f>'1 уровень'!J423</f>
        <v>199.92116062176166</v>
      </c>
      <c r="J279" s="108"/>
    </row>
    <row r="280" spans="1:185" ht="30" x14ac:dyDescent="0.25">
      <c r="A280" s="123" t="s">
        <v>108</v>
      </c>
      <c r="B280" s="51">
        <f>'1 уровень'!C424</f>
        <v>83</v>
      </c>
      <c r="C280" s="51">
        <f>'1 уровень'!D424</f>
        <v>42</v>
      </c>
      <c r="D280" s="51">
        <f>'1 уровень'!E424</f>
        <v>72</v>
      </c>
      <c r="E280" s="192">
        <f>'1 уровень'!F424</f>
        <v>171.42857142857142</v>
      </c>
      <c r="F280" s="67">
        <f>'1 уровень'!G424</f>
        <v>432.77527999999995</v>
      </c>
      <c r="G280" s="67">
        <f>'1 уровень'!H424</f>
        <v>216</v>
      </c>
      <c r="H280" s="67">
        <f>'1 уровень'!I424</f>
        <v>375.41952000000003</v>
      </c>
      <c r="I280" s="67">
        <f>'1 уровень'!J424</f>
        <v>173.80533333333335</v>
      </c>
      <c r="J280" s="108"/>
    </row>
    <row r="281" spans="1:185" ht="30" x14ac:dyDescent="0.25">
      <c r="A281" s="592" t="s">
        <v>122</v>
      </c>
      <c r="B281" s="589">
        <f>'1 уровень'!C425</f>
        <v>31340</v>
      </c>
      <c r="C281" s="589">
        <f>'1 уровень'!D425</f>
        <v>15670</v>
      </c>
      <c r="D281" s="589">
        <f>'1 уровень'!E425</f>
        <v>9583</v>
      </c>
      <c r="E281" s="590">
        <f>'1 уровень'!F425</f>
        <v>61.155073388640716</v>
      </c>
      <c r="F281" s="618">
        <f>'1 уровень'!G425</f>
        <v>48709.007399999995</v>
      </c>
      <c r="G281" s="618">
        <f>'1 уровень'!H425</f>
        <v>24355</v>
      </c>
      <c r="H281" s="618">
        <f>'1 уровень'!I425</f>
        <v>15706.047489999999</v>
      </c>
      <c r="I281" s="618">
        <f>'1 уровень'!J425</f>
        <v>64.487979839868601</v>
      </c>
      <c r="J281" s="108"/>
    </row>
    <row r="282" spans="1:185" ht="30" x14ac:dyDescent="0.25">
      <c r="A282" s="123" t="s">
        <v>118</v>
      </c>
      <c r="B282" s="51">
        <f>'1 уровень'!C426</f>
        <v>450</v>
      </c>
      <c r="C282" s="51">
        <f>'1 уровень'!D426</f>
        <v>225</v>
      </c>
      <c r="D282" s="51">
        <f>'1 уровень'!E426</f>
        <v>85</v>
      </c>
      <c r="E282" s="192">
        <f>'1 уровень'!F426</f>
        <v>37.777777777777779</v>
      </c>
      <c r="F282" s="67">
        <f>'1 уровень'!G426</f>
        <v>660.68999999999994</v>
      </c>
      <c r="G282" s="67">
        <f>'1 уровень'!H426</f>
        <v>330</v>
      </c>
      <c r="H282" s="67">
        <f>'1 уровень'!I426</f>
        <v>122.85601999999999</v>
      </c>
      <c r="I282" s="67">
        <f>'1 уровень'!J426</f>
        <v>37.229096969696968</v>
      </c>
      <c r="J282" s="108"/>
    </row>
    <row r="283" spans="1:185" ht="60" x14ac:dyDescent="0.25">
      <c r="A283" s="123" t="s">
        <v>85</v>
      </c>
      <c r="B283" s="51">
        <f>'1 уровень'!C427</f>
        <v>14680</v>
      </c>
      <c r="C283" s="51">
        <f>'1 уровень'!D427</f>
        <v>7340</v>
      </c>
      <c r="D283" s="51">
        <f>'1 уровень'!E427</f>
        <v>6725</v>
      </c>
      <c r="E283" s="192">
        <f>'1 уровень'!F427</f>
        <v>91.621253405994551</v>
      </c>
      <c r="F283" s="67">
        <f>'1 уровень'!G427</f>
        <v>33617.440399999999</v>
      </c>
      <c r="G283" s="67">
        <f>'1 уровень'!H427</f>
        <v>16809</v>
      </c>
      <c r="H283" s="67">
        <f>'1 уровень'!I427</f>
        <v>13300.334709999999</v>
      </c>
      <c r="I283" s="67">
        <f>'1 уровень'!J427</f>
        <v>79.126269914926525</v>
      </c>
      <c r="J283" s="108"/>
    </row>
    <row r="284" spans="1:185" ht="45" x14ac:dyDescent="0.25">
      <c r="A284" s="123" t="s">
        <v>119</v>
      </c>
      <c r="B284" s="51">
        <f>'1 уровень'!C428</f>
        <v>10500</v>
      </c>
      <c r="C284" s="51">
        <f>'1 уровень'!D428</f>
        <v>5250</v>
      </c>
      <c r="D284" s="51">
        <f>'1 уровень'!E428</f>
        <v>2442</v>
      </c>
      <c r="E284" s="192">
        <f>'1 уровень'!F428</f>
        <v>46.514285714285712</v>
      </c>
      <c r="F284" s="67">
        <f>'1 уровень'!G428</f>
        <v>8830.5</v>
      </c>
      <c r="G284" s="67">
        <f>'1 уровень'!H428</f>
        <v>4416</v>
      </c>
      <c r="H284" s="67">
        <f>'1 уровень'!I428</f>
        <v>1994.4967900000004</v>
      </c>
      <c r="I284" s="67">
        <f>'1 уровень'!J428</f>
        <v>45.165235280797113</v>
      </c>
      <c r="J284" s="108"/>
    </row>
    <row r="285" spans="1:185" ht="30" x14ac:dyDescent="0.25">
      <c r="A285" s="123" t="s">
        <v>86</v>
      </c>
      <c r="B285" s="51">
        <f>'1 уровень'!C429</f>
        <v>710</v>
      </c>
      <c r="C285" s="51">
        <f>'1 уровень'!D429</f>
        <v>355</v>
      </c>
      <c r="D285" s="51">
        <f>'1 уровень'!E429</f>
        <v>32</v>
      </c>
      <c r="E285" s="192">
        <f>'1 уровень'!F429</f>
        <v>9.0140845070422539</v>
      </c>
      <c r="F285" s="67">
        <f>'1 уровень'!G429</f>
        <v>2430.8270000000002</v>
      </c>
      <c r="G285" s="67">
        <f>'1 уровень'!H429</f>
        <v>1215</v>
      </c>
      <c r="H285" s="67">
        <f>'1 уровень'!I429</f>
        <v>98.820879999999988</v>
      </c>
      <c r="I285" s="67">
        <f>'1 уровень'!J429</f>
        <v>8.1334057613168707</v>
      </c>
      <c r="J285" s="108"/>
    </row>
    <row r="286" spans="1:185" ht="30" x14ac:dyDescent="0.25">
      <c r="A286" s="123" t="s">
        <v>87</v>
      </c>
      <c r="B286" s="51">
        <f>'1 уровень'!C430</f>
        <v>5000</v>
      </c>
      <c r="C286" s="51">
        <f>'1 уровень'!D430</f>
        <v>2500</v>
      </c>
      <c r="D286" s="51">
        <f>'1 уровень'!E430</f>
        <v>299</v>
      </c>
      <c r="E286" s="192">
        <f>'1 уровень'!F430</f>
        <v>11.959999999999999</v>
      </c>
      <c r="F286" s="67">
        <f>'1 уровень'!G430</f>
        <v>3169.55</v>
      </c>
      <c r="G286" s="67">
        <f>'1 уровень'!H430</f>
        <v>1585</v>
      </c>
      <c r="H286" s="67">
        <f>'1 уровень'!I430</f>
        <v>189.53908999999996</v>
      </c>
      <c r="I286" s="67">
        <f>'1 уровень'!J430</f>
        <v>11.958302208201891</v>
      </c>
      <c r="J286" s="108"/>
    </row>
    <row r="287" spans="1:185" ht="30" x14ac:dyDescent="0.25">
      <c r="A287" s="308" t="s">
        <v>133</v>
      </c>
      <c r="B287" s="51">
        <f>'1 уровень'!C431</f>
        <v>39600</v>
      </c>
      <c r="C287" s="51">
        <f>'1 уровень'!D431</f>
        <v>19800</v>
      </c>
      <c r="D287" s="51">
        <f>'1 уровень'!E431</f>
        <v>19206</v>
      </c>
      <c r="E287" s="192">
        <f>'1 уровень'!F431</f>
        <v>97</v>
      </c>
      <c r="F287" s="67">
        <f>'1 уровень'!G431</f>
        <v>25458.048000000003</v>
      </c>
      <c r="G287" s="67">
        <f>'1 уровень'!H431</f>
        <v>12729</v>
      </c>
      <c r="H287" s="67">
        <f>'1 уровень'!I431</f>
        <v>12191.211470000002</v>
      </c>
      <c r="I287" s="67">
        <f>'1 уровень'!J431</f>
        <v>95.775092073218644</v>
      </c>
      <c r="J287" s="108"/>
    </row>
    <row r="288" spans="1:185" ht="15.75" thickBot="1" x14ac:dyDescent="0.3">
      <c r="A288" s="634" t="s">
        <v>113</v>
      </c>
      <c r="B288" s="594">
        <f>'1 уровень'!C432</f>
        <v>0</v>
      </c>
      <c r="C288" s="594">
        <f>'1 уровень'!D432</f>
        <v>0</v>
      </c>
      <c r="D288" s="594">
        <f>'1 уровень'!E432</f>
        <v>0</v>
      </c>
      <c r="E288" s="595">
        <f>'1 уровень'!F432</f>
        <v>0</v>
      </c>
      <c r="F288" s="635">
        <f>'1 уровень'!G432</f>
        <v>101976.25002407406</v>
      </c>
      <c r="G288" s="635">
        <f>'1 уровень'!H432</f>
        <v>50988</v>
      </c>
      <c r="H288" s="635">
        <f>'1 уровень'!I432</f>
        <v>50060.881829999998</v>
      </c>
      <c r="I288" s="635">
        <f>'1 уровень'!J432</f>
        <v>98.181693398446697</v>
      </c>
      <c r="J288" s="108"/>
    </row>
    <row r="289" spans="1:185" s="47" customFormat="1" ht="15" customHeight="1" x14ac:dyDescent="0.25">
      <c r="A289" s="636" t="s">
        <v>34</v>
      </c>
      <c r="B289" s="637"/>
      <c r="C289" s="637"/>
      <c r="D289" s="637"/>
      <c r="E289" s="638"/>
      <c r="F289" s="639"/>
      <c r="G289" s="639"/>
      <c r="H289" s="639"/>
      <c r="I289" s="639"/>
      <c r="J289" s="108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</row>
    <row r="290" spans="1:185" ht="30" x14ac:dyDescent="0.25">
      <c r="A290" s="211" t="s">
        <v>130</v>
      </c>
      <c r="B290" s="71">
        <f>'1 уровень'!C20</f>
        <v>906</v>
      </c>
      <c r="C290" s="71">
        <f>'1 уровень'!D20</f>
        <v>454</v>
      </c>
      <c r="D290" s="71">
        <f>'1 уровень'!E20</f>
        <v>384</v>
      </c>
      <c r="E290" s="198">
        <f>'1 уровень'!F20</f>
        <v>84.581497797356832</v>
      </c>
      <c r="F290" s="67">
        <f>'1 уровень'!G20</f>
        <v>1800.8718940740741</v>
      </c>
      <c r="G290" s="67">
        <f>'1 уровень'!H20</f>
        <v>901</v>
      </c>
      <c r="H290" s="754">
        <f>'1 уровень'!I20</f>
        <v>612.81308000000001</v>
      </c>
      <c r="I290" s="67">
        <f>'1 уровень'!J20</f>
        <v>68.014770255271912</v>
      </c>
      <c r="J290" s="108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  <c r="DM290" s="47"/>
      <c r="DN290" s="47"/>
      <c r="DO290" s="47"/>
      <c r="DP290" s="47"/>
      <c r="DQ290" s="47"/>
      <c r="DR290" s="47"/>
      <c r="DS290" s="47"/>
      <c r="DT290" s="47"/>
      <c r="DU290" s="47"/>
      <c r="DV290" s="47"/>
      <c r="DW290" s="47"/>
      <c r="DX290" s="47"/>
      <c r="DY290" s="47"/>
      <c r="DZ290" s="47"/>
      <c r="EA290" s="47"/>
      <c r="EB290" s="47"/>
      <c r="EC290" s="47"/>
      <c r="ED290" s="47"/>
      <c r="EE290" s="47"/>
      <c r="EF290" s="47"/>
      <c r="EG290" s="47"/>
      <c r="EH290" s="47"/>
      <c r="EI290" s="47"/>
      <c r="EJ290" s="47"/>
      <c r="EK290" s="47"/>
      <c r="EL290" s="47"/>
      <c r="EM290" s="47"/>
      <c r="EN290" s="47"/>
      <c r="EO290" s="47"/>
      <c r="EP290" s="47"/>
      <c r="EQ290" s="47"/>
      <c r="ER290" s="47"/>
      <c r="ES290" s="47"/>
      <c r="ET290" s="47"/>
      <c r="EU290" s="47"/>
      <c r="EV290" s="47"/>
      <c r="EW290" s="47"/>
      <c r="EX290" s="47"/>
      <c r="EY290" s="47"/>
      <c r="EZ290" s="47"/>
      <c r="FA290" s="47"/>
      <c r="FB290" s="47"/>
      <c r="FC290" s="47"/>
      <c r="FD290" s="47"/>
      <c r="FE290" s="47"/>
      <c r="FF290" s="47"/>
      <c r="FG290" s="47"/>
      <c r="FH290" s="47"/>
      <c r="FI290" s="47"/>
      <c r="FJ290" s="47"/>
      <c r="FK290" s="47"/>
      <c r="FL290" s="47"/>
      <c r="FM290" s="47"/>
      <c r="FN290" s="47"/>
      <c r="FO290" s="47"/>
      <c r="FP290" s="47"/>
      <c r="FQ290" s="47"/>
      <c r="FR290" s="47"/>
      <c r="FS290" s="47"/>
      <c r="FT290" s="47"/>
      <c r="FU290" s="47"/>
      <c r="FV290" s="47"/>
      <c r="FW290" s="47"/>
      <c r="FX290" s="47"/>
      <c r="FY290" s="47"/>
      <c r="FZ290" s="47"/>
      <c r="GA290" s="47"/>
      <c r="GB290" s="47"/>
      <c r="GC290" s="47"/>
    </row>
    <row r="291" spans="1:185" ht="30" x14ac:dyDescent="0.25">
      <c r="A291" s="216" t="s">
        <v>83</v>
      </c>
      <c r="B291" s="71">
        <f>'1 уровень'!C21</f>
        <v>697</v>
      </c>
      <c r="C291" s="71">
        <f>'1 уровень'!D21</f>
        <v>349</v>
      </c>
      <c r="D291" s="71">
        <f>'1 уровень'!E21</f>
        <v>348</v>
      </c>
      <c r="E291" s="198">
        <f>'1 уровень'!F21</f>
        <v>99.713467048710598</v>
      </c>
      <c r="F291" s="67">
        <f>'1 уровень'!G21</f>
        <v>1425.2570940740741</v>
      </c>
      <c r="G291" s="67">
        <f>'1 уровень'!H21</f>
        <v>713</v>
      </c>
      <c r="H291" s="754">
        <f>'1 уровень'!I21</f>
        <v>541.65003999999999</v>
      </c>
      <c r="I291" s="67">
        <f>'1 уровень'!J21</f>
        <v>75.967747545582043</v>
      </c>
      <c r="J291" s="108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  <c r="DM291" s="47"/>
      <c r="DN291" s="47"/>
      <c r="DO291" s="47"/>
      <c r="DP291" s="47"/>
      <c r="DQ291" s="47"/>
      <c r="DR291" s="47"/>
      <c r="DS291" s="47"/>
      <c r="DT291" s="47"/>
      <c r="DU291" s="47"/>
      <c r="DV291" s="47"/>
      <c r="DW291" s="47"/>
      <c r="DX291" s="47"/>
      <c r="DY291" s="47"/>
      <c r="DZ291" s="47"/>
      <c r="EA291" s="47"/>
      <c r="EB291" s="47"/>
      <c r="EC291" s="47"/>
      <c r="ED291" s="47"/>
      <c r="EE291" s="47"/>
      <c r="EF291" s="47"/>
      <c r="EG291" s="47"/>
      <c r="EH291" s="47"/>
      <c r="EI291" s="47"/>
      <c r="EJ291" s="47"/>
      <c r="EK291" s="47"/>
      <c r="EL291" s="47"/>
      <c r="EM291" s="47"/>
      <c r="EN291" s="47"/>
      <c r="EO291" s="47"/>
      <c r="EP291" s="47"/>
      <c r="EQ291" s="47"/>
      <c r="ER291" s="47"/>
      <c r="ES291" s="47"/>
      <c r="ET291" s="47"/>
      <c r="EU291" s="47"/>
      <c r="EV291" s="47"/>
      <c r="EW291" s="47"/>
      <c r="EX291" s="47"/>
      <c r="EY291" s="47"/>
      <c r="EZ291" s="47"/>
      <c r="FA291" s="47"/>
      <c r="FB291" s="47"/>
      <c r="FC291" s="47"/>
      <c r="FD291" s="47"/>
      <c r="FE291" s="47"/>
      <c r="FF291" s="47"/>
      <c r="FG291" s="47"/>
      <c r="FH291" s="47"/>
      <c r="FI291" s="47"/>
      <c r="FJ291" s="47"/>
      <c r="FK291" s="47"/>
      <c r="FL291" s="47"/>
      <c r="FM291" s="47"/>
      <c r="FN291" s="47"/>
      <c r="FO291" s="47"/>
      <c r="FP291" s="47"/>
      <c r="FQ291" s="47"/>
      <c r="FR291" s="47"/>
      <c r="FS291" s="47"/>
      <c r="FT291" s="47"/>
      <c r="FU291" s="47"/>
      <c r="FV291" s="47"/>
      <c r="FW291" s="47"/>
      <c r="FX291" s="47"/>
      <c r="FY291" s="47"/>
      <c r="FZ291" s="47"/>
      <c r="GA291" s="47"/>
      <c r="GB291" s="47"/>
      <c r="GC291" s="47"/>
    </row>
    <row r="292" spans="1:185" ht="30" x14ac:dyDescent="0.25">
      <c r="A292" s="216" t="s">
        <v>84</v>
      </c>
      <c r="B292" s="71">
        <f>'1 уровень'!C22</f>
        <v>209</v>
      </c>
      <c r="C292" s="71">
        <f>'1 уровень'!D22</f>
        <v>105</v>
      </c>
      <c r="D292" s="71">
        <f>'1 уровень'!E22</f>
        <v>36</v>
      </c>
      <c r="E292" s="198">
        <f>'1 уровень'!F22</f>
        <v>34.285714285714285</v>
      </c>
      <c r="F292" s="67">
        <f>'1 уровень'!G22</f>
        <v>375.6148</v>
      </c>
      <c r="G292" s="67">
        <f>'1 уровень'!H22</f>
        <v>188</v>
      </c>
      <c r="H292" s="67">
        <f>'1 уровень'!I22</f>
        <v>71.163040000000009</v>
      </c>
      <c r="I292" s="67">
        <f>'1 уровень'!J22</f>
        <v>37.852680851063838</v>
      </c>
      <c r="J292" s="108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  <c r="DM292" s="47"/>
      <c r="DN292" s="47"/>
      <c r="DO292" s="47"/>
      <c r="DP292" s="47"/>
      <c r="DQ292" s="47"/>
      <c r="DR292" s="47"/>
      <c r="DS292" s="47"/>
      <c r="DT292" s="47"/>
      <c r="DU292" s="47"/>
      <c r="DV292" s="47"/>
      <c r="DW292" s="47"/>
      <c r="DX292" s="47"/>
      <c r="DY292" s="47"/>
      <c r="DZ292" s="47"/>
      <c r="EA292" s="47"/>
      <c r="EB292" s="47"/>
      <c r="EC292" s="47"/>
      <c r="ED292" s="47"/>
      <c r="EE292" s="47"/>
      <c r="EF292" s="47"/>
      <c r="EG292" s="47"/>
      <c r="EH292" s="47"/>
      <c r="EI292" s="47"/>
      <c r="EJ292" s="47"/>
      <c r="EK292" s="47"/>
      <c r="EL292" s="47"/>
      <c r="EM292" s="47"/>
      <c r="EN292" s="47"/>
      <c r="EO292" s="47"/>
      <c r="EP292" s="47"/>
      <c r="EQ292" s="47"/>
      <c r="ER292" s="47"/>
      <c r="ES292" s="47"/>
      <c r="ET292" s="47"/>
      <c r="EU292" s="47"/>
      <c r="EV292" s="47"/>
      <c r="EW292" s="47"/>
      <c r="EX292" s="47"/>
      <c r="EY292" s="47"/>
      <c r="EZ292" s="47"/>
      <c r="FA292" s="47"/>
      <c r="FB292" s="47"/>
      <c r="FC292" s="47"/>
      <c r="FD292" s="47"/>
      <c r="FE292" s="47"/>
      <c r="FF292" s="47"/>
      <c r="FG292" s="47"/>
      <c r="FH292" s="47"/>
      <c r="FI292" s="47"/>
      <c r="FJ292" s="47"/>
      <c r="FK292" s="47"/>
      <c r="FL292" s="47"/>
      <c r="FM292" s="47"/>
      <c r="FN292" s="47"/>
      <c r="FO292" s="47"/>
      <c r="FP292" s="47"/>
      <c r="FQ292" s="47"/>
      <c r="FR292" s="47"/>
      <c r="FS292" s="47"/>
      <c r="FT292" s="47"/>
      <c r="FU292" s="47"/>
      <c r="FV292" s="47"/>
      <c r="FW292" s="47"/>
      <c r="FX292" s="47"/>
      <c r="FY292" s="47"/>
      <c r="FZ292" s="47"/>
      <c r="GA292" s="47"/>
      <c r="GB292" s="47"/>
      <c r="GC292" s="47"/>
    </row>
    <row r="293" spans="1:185" ht="30" x14ac:dyDescent="0.25">
      <c r="A293" s="343" t="s">
        <v>122</v>
      </c>
      <c r="B293" s="71">
        <f>'1 уровень'!C23</f>
        <v>300</v>
      </c>
      <c r="C293" s="71">
        <f>'1 уровень'!D23</f>
        <v>150</v>
      </c>
      <c r="D293" s="71">
        <f>'1 уровень'!E23</f>
        <v>-9</v>
      </c>
      <c r="E293" s="198">
        <f>'1 уровень'!F23</f>
        <v>-6</v>
      </c>
      <c r="F293" s="67">
        <f>'1 уровень'!G23</f>
        <v>440.46</v>
      </c>
      <c r="G293" s="67">
        <f>'1 уровень'!H23</f>
        <v>220</v>
      </c>
      <c r="H293" s="67">
        <f>'1 уровень'!I23</f>
        <v>-16.551559999999998</v>
      </c>
      <c r="I293" s="67">
        <f>'1 уровень'!J23</f>
        <v>-7.523436363636363</v>
      </c>
      <c r="J293" s="108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  <c r="DM293" s="47"/>
      <c r="DN293" s="47"/>
      <c r="DO293" s="47"/>
      <c r="DP293" s="47"/>
      <c r="DQ293" s="47"/>
      <c r="DR293" s="47"/>
      <c r="DS293" s="47"/>
      <c r="DT293" s="47"/>
      <c r="DU293" s="47"/>
      <c r="DV293" s="47"/>
      <c r="DW293" s="47"/>
      <c r="DX293" s="47"/>
      <c r="DY293" s="47"/>
      <c r="DZ293" s="47"/>
      <c r="EA293" s="47"/>
      <c r="EB293" s="47"/>
      <c r="EC293" s="47"/>
      <c r="ED293" s="47"/>
      <c r="EE293" s="47"/>
      <c r="EF293" s="47"/>
      <c r="EG293" s="47"/>
      <c r="EH293" s="47"/>
      <c r="EI293" s="47"/>
      <c r="EJ293" s="47"/>
      <c r="EK293" s="47"/>
      <c r="EL293" s="47"/>
      <c r="EM293" s="47"/>
      <c r="EN293" s="47"/>
      <c r="EO293" s="47"/>
      <c r="EP293" s="47"/>
      <c r="EQ293" s="47"/>
      <c r="ER293" s="47"/>
      <c r="ES293" s="47"/>
      <c r="ET293" s="47"/>
      <c r="EU293" s="47"/>
      <c r="EV293" s="47"/>
      <c r="EW293" s="47"/>
      <c r="EX293" s="47"/>
      <c r="EY293" s="47"/>
      <c r="EZ293" s="47"/>
      <c r="FA293" s="47"/>
      <c r="FB293" s="47"/>
      <c r="FC293" s="47"/>
      <c r="FD293" s="47"/>
      <c r="FE293" s="47"/>
      <c r="FF293" s="47"/>
      <c r="FG293" s="47"/>
      <c r="FH293" s="47"/>
      <c r="FI293" s="47"/>
      <c r="FJ293" s="47"/>
      <c r="FK293" s="47"/>
      <c r="FL293" s="47"/>
      <c r="FM293" s="47"/>
      <c r="FN293" s="47"/>
      <c r="FO293" s="47"/>
      <c r="FP293" s="47"/>
      <c r="FQ293" s="47"/>
      <c r="FR293" s="47"/>
      <c r="FS293" s="47"/>
      <c r="FT293" s="47"/>
      <c r="FU293" s="47"/>
      <c r="FV293" s="47"/>
      <c r="FW293" s="47"/>
      <c r="FX293" s="47"/>
      <c r="FY293" s="47"/>
      <c r="FZ293" s="47"/>
      <c r="GA293" s="47"/>
      <c r="GB293" s="47"/>
      <c r="GC293" s="47"/>
    </row>
    <row r="294" spans="1:185" ht="30" x14ac:dyDescent="0.25">
      <c r="A294" s="341" t="s">
        <v>118</v>
      </c>
      <c r="B294" s="71">
        <f>'1 уровень'!C24</f>
        <v>300</v>
      </c>
      <c r="C294" s="71">
        <f>'1 уровень'!D24</f>
        <v>150</v>
      </c>
      <c r="D294" s="71">
        <f>'1 уровень'!E24</f>
        <v>-9</v>
      </c>
      <c r="E294" s="198">
        <f>'1 уровень'!F24</f>
        <v>-6</v>
      </c>
      <c r="F294" s="67">
        <f>'1 уровень'!G24</f>
        <v>440.46</v>
      </c>
      <c r="G294" s="67">
        <f>'1 уровень'!H24</f>
        <v>220</v>
      </c>
      <c r="H294" s="67">
        <f>'1 уровень'!I24</f>
        <v>-16.551559999999998</v>
      </c>
      <c r="I294" s="67">
        <f>'1 уровень'!J24</f>
        <v>-7.523436363636363</v>
      </c>
      <c r="J294" s="108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  <c r="DM294" s="47"/>
      <c r="DN294" s="47"/>
      <c r="DO294" s="47"/>
      <c r="DP294" s="47"/>
      <c r="DQ294" s="47"/>
      <c r="DR294" s="47"/>
      <c r="DS294" s="47"/>
      <c r="DT294" s="47"/>
      <c r="DU294" s="47"/>
      <c r="DV294" s="47"/>
      <c r="DW294" s="47"/>
      <c r="DX294" s="47"/>
      <c r="DY294" s="47"/>
      <c r="DZ294" s="47"/>
      <c r="EA294" s="47"/>
      <c r="EB294" s="47"/>
      <c r="EC294" s="47"/>
      <c r="ED294" s="47"/>
      <c r="EE294" s="47"/>
      <c r="EF294" s="47"/>
      <c r="EG294" s="47"/>
      <c r="EH294" s="47"/>
      <c r="EI294" s="47"/>
      <c r="EJ294" s="47"/>
      <c r="EK294" s="47"/>
      <c r="EL294" s="47"/>
      <c r="EM294" s="47"/>
      <c r="EN294" s="47"/>
      <c r="EO294" s="47"/>
      <c r="EP294" s="47"/>
      <c r="EQ294" s="47"/>
      <c r="ER294" s="47"/>
      <c r="ES294" s="47"/>
      <c r="ET294" s="47"/>
      <c r="EU294" s="47"/>
      <c r="EV294" s="47"/>
      <c r="EW294" s="47"/>
      <c r="EX294" s="47"/>
      <c r="EY294" s="47"/>
      <c r="EZ294" s="47"/>
      <c r="FA294" s="47"/>
      <c r="FB294" s="47"/>
      <c r="FC294" s="47"/>
      <c r="FD294" s="47"/>
      <c r="FE294" s="47"/>
      <c r="FF294" s="47"/>
      <c r="FG294" s="47"/>
      <c r="FH294" s="47"/>
      <c r="FI294" s="47"/>
      <c r="FJ294" s="47"/>
      <c r="FK294" s="47"/>
      <c r="FL294" s="47"/>
      <c r="FM294" s="47"/>
      <c r="FN294" s="47"/>
      <c r="FO294" s="47"/>
      <c r="FP294" s="47"/>
      <c r="FQ294" s="47"/>
      <c r="FR294" s="47"/>
      <c r="FS294" s="47"/>
      <c r="FT294" s="47"/>
      <c r="FU294" s="47"/>
      <c r="FV294" s="47"/>
      <c r="FW294" s="47"/>
      <c r="FX294" s="47"/>
      <c r="FY294" s="47"/>
      <c r="FZ294" s="47"/>
      <c r="GA294" s="47"/>
      <c r="GB294" s="47"/>
      <c r="GC294" s="47"/>
    </row>
    <row r="295" spans="1:185" ht="30" x14ac:dyDescent="0.25">
      <c r="A295" s="341" t="s">
        <v>133</v>
      </c>
      <c r="B295" s="71">
        <f>'1 уровень'!C25</f>
        <v>2100</v>
      </c>
      <c r="C295" s="71">
        <f>'1 уровень'!D25</f>
        <v>1050</v>
      </c>
      <c r="D295" s="71">
        <f>'1 уровень'!E25</f>
        <v>0</v>
      </c>
      <c r="E295" s="198">
        <f>'1 уровень'!F25</f>
        <v>0</v>
      </c>
      <c r="F295" s="67">
        <f>'1 уровень'!G25</f>
        <v>1350.048</v>
      </c>
      <c r="G295" s="67">
        <f>'1 уровень'!H25</f>
        <v>675</v>
      </c>
      <c r="H295" s="67">
        <f>'1 уровень'!I25</f>
        <v>0</v>
      </c>
      <c r="I295" s="67">
        <f>'1 уровень'!J25</f>
        <v>0</v>
      </c>
      <c r="J295" s="108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  <c r="DM295" s="47"/>
      <c r="DN295" s="47"/>
      <c r="DO295" s="47"/>
      <c r="DP295" s="47"/>
      <c r="DQ295" s="47"/>
      <c r="DR295" s="47"/>
      <c r="DS295" s="47"/>
      <c r="DT295" s="47"/>
      <c r="DU295" s="47"/>
      <c r="DV295" s="47"/>
      <c r="DW295" s="47"/>
      <c r="DX295" s="47"/>
      <c r="DY295" s="47"/>
      <c r="DZ295" s="47"/>
      <c r="EA295" s="47"/>
      <c r="EB295" s="47"/>
      <c r="EC295" s="47"/>
      <c r="ED295" s="47"/>
      <c r="EE295" s="47"/>
      <c r="EF295" s="47"/>
      <c r="EG295" s="47"/>
      <c r="EH295" s="47"/>
      <c r="EI295" s="47"/>
      <c r="EJ295" s="47"/>
      <c r="EK295" s="47"/>
      <c r="EL295" s="47"/>
      <c r="EM295" s="47"/>
      <c r="EN295" s="47"/>
      <c r="EO295" s="47"/>
      <c r="EP295" s="47"/>
      <c r="EQ295" s="47"/>
      <c r="ER295" s="47"/>
      <c r="ES295" s="47"/>
      <c r="ET295" s="47"/>
      <c r="EU295" s="47"/>
      <c r="EV295" s="47"/>
      <c r="EW295" s="47"/>
      <c r="EX295" s="47"/>
      <c r="EY295" s="47"/>
      <c r="EZ295" s="47"/>
      <c r="FA295" s="47"/>
      <c r="FB295" s="47"/>
      <c r="FC295" s="47"/>
      <c r="FD295" s="47"/>
      <c r="FE295" s="47"/>
      <c r="FF295" s="47"/>
      <c r="FG295" s="47"/>
      <c r="FH295" s="47"/>
      <c r="FI295" s="47"/>
      <c r="FJ295" s="47"/>
      <c r="FK295" s="47"/>
      <c r="FL295" s="47"/>
      <c r="FM295" s="47"/>
      <c r="FN295" s="47"/>
      <c r="FO295" s="47"/>
      <c r="FP295" s="47"/>
      <c r="FQ295" s="47"/>
      <c r="FR295" s="47"/>
      <c r="FS295" s="47"/>
      <c r="FT295" s="47"/>
      <c r="FU295" s="47"/>
      <c r="FV295" s="47"/>
      <c r="FW295" s="47"/>
      <c r="FX295" s="47"/>
      <c r="FY295" s="47"/>
      <c r="FZ295" s="47"/>
      <c r="GA295" s="47"/>
      <c r="GB295" s="47"/>
      <c r="GC295" s="47"/>
    </row>
    <row r="296" spans="1:185" s="47" customFormat="1" thickBot="1" x14ac:dyDescent="0.25">
      <c r="A296" s="640" t="s">
        <v>113</v>
      </c>
      <c r="B296" s="641">
        <f>'1 уровень'!C26</f>
        <v>0</v>
      </c>
      <c r="C296" s="641">
        <f>'1 уровень'!D26</f>
        <v>0</v>
      </c>
      <c r="D296" s="641">
        <f>'1 уровень'!E26</f>
        <v>0</v>
      </c>
      <c r="E296" s="642">
        <f>'1 уровень'!F26</f>
        <v>0</v>
      </c>
      <c r="F296" s="643">
        <f>'1 уровень'!G26</f>
        <v>3591.3798940740744</v>
      </c>
      <c r="G296" s="643">
        <f>'1 уровень'!H26</f>
        <v>1796</v>
      </c>
      <c r="H296" s="643">
        <f>'1 уровень'!I26</f>
        <v>596.26152000000002</v>
      </c>
      <c r="I296" s="643">
        <f>'1 уровень'!J26</f>
        <v>33.199416481069044</v>
      </c>
      <c r="J296" s="108"/>
    </row>
    <row r="297" spans="1:185" s="47" customFormat="1" ht="27.75" customHeight="1" thickBot="1" x14ac:dyDescent="0.3">
      <c r="A297" s="760" t="s">
        <v>35</v>
      </c>
      <c r="B297" s="759"/>
      <c r="C297" s="759"/>
      <c r="D297" s="759"/>
      <c r="E297" s="759"/>
      <c r="F297" s="759">
        <f>SUM(F22,F39,F55,F69,F83,F99,F114,F128,F142,F158,F172,F188,F204,F218,F232,F246,F260,F274,F288,F296)</f>
        <v>1810344.893357611</v>
      </c>
      <c r="G297" s="759">
        <f t="shared" ref="G297:H297" si="0">SUM(G22,G39,G55,G69,G83,G99,G114,G128,G142,G158,G172,G188,G204,G218,G232,G246,G260,G274,G288,G296)</f>
        <v>905165</v>
      </c>
      <c r="H297" s="759">
        <f t="shared" si="0"/>
        <v>836688.90220700018</v>
      </c>
      <c r="I297" s="759">
        <f t="shared" ref="I297:I306" si="1">H297/G297*100</f>
        <v>92.434959615871165</v>
      </c>
      <c r="J297" s="108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</row>
    <row r="298" spans="1:185" ht="30" x14ac:dyDescent="0.25">
      <c r="A298" s="334" t="s">
        <v>123</v>
      </c>
      <c r="B298" s="335">
        <f t="shared" ref="B298:D298" si="2">SUM(B290,B276,B262,B248,B234,B220,B206,B190,B174,B160,B144,B130,B116,B101,B85,B71,B57,B41,B25,B8)</f>
        <v>259520</v>
      </c>
      <c r="C298" s="335">
        <f t="shared" si="2"/>
        <v>129790</v>
      </c>
      <c r="D298" s="335">
        <f t="shared" si="2"/>
        <v>140758</v>
      </c>
      <c r="E298" s="335">
        <f>D298/C298*100</f>
        <v>108.45057400416056</v>
      </c>
      <c r="F298" s="738">
        <f>SUM(F290,F276,F262,F248,F234,F220,F206,F190,F174,F160,F144,F130,F116,F101,F85,F71,F57,F41,F25,F8)</f>
        <v>578965.88674761122</v>
      </c>
      <c r="G298" s="738">
        <f t="shared" ref="G298:H298" si="3">SUM(G290,G276,G262,G248,G234,G220,G206,G190,G174,G160,G144,G130,G116,G101,G85,G71,G57,G41,G25,G8)</f>
        <v>289482</v>
      </c>
      <c r="H298" s="738">
        <f t="shared" si="3"/>
        <v>308116.98130700004</v>
      </c>
      <c r="I298" s="335">
        <f>H298/G298*100</f>
        <v>106.43735406933766</v>
      </c>
      <c r="J298" s="108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  <c r="DM298" s="47"/>
      <c r="DN298" s="47"/>
      <c r="DO298" s="47"/>
      <c r="DP298" s="47"/>
      <c r="DQ298" s="47"/>
      <c r="DR298" s="47"/>
      <c r="DS298" s="47"/>
      <c r="DT298" s="47"/>
      <c r="DU298" s="47"/>
      <c r="DV298" s="47"/>
      <c r="DW298" s="47"/>
      <c r="DX298" s="47"/>
      <c r="DY298" s="47"/>
      <c r="DZ298" s="47"/>
      <c r="EA298" s="47"/>
      <c r="EB298" s="47"/>
      <c r="EC298" s="47"/>
      <c r="ED298" s="47"/>
      <c r="EE298" s="47"/>
      <c r="EF298" s="47"/>
      <c r="EG298" s="47"/>
      <c r="EH298" s="47"/>
      <c r="EI298" s="47"/>
      <c r="EJ298" s="47"/>
      <c r="EK298" s="47"/>
      <c r="EL298" s="47"/>
      <c r="EM298" s="47"/>
      <c r="EN298" s="47"/>
      <c r="EO298" s="47"/>
      <c r="EP298" s="47"/>
      <c r="EQ298" s="47"/>
      <c r="ER298" s="47"/>
      <c r="ES298" s="47"/>
      <c r="ET298" s="47"/>
      <c r="EU298" s="47"/>
      <c r="EV298" s="47"/>
      <c r="EW298" s="47"/>
      <c r="EX298" s="47"/>
      <c r="EY298" s="47"/>
      <c r="EZ298" s="47"/>
      <c r="FA298" s="47"/>
      <c r="FB298" s="47"/>
      <c r="FC298" s="47"/>
      <c r="FD298" s="47"/>
      <c r="FE298" s="47"/>
      <c r="FF298" s="47"/>
      <c r="FG298" s="47"/>
      <c r="FH298" s="47"/>
      <c r="FI298" s="47"/>
      <c r="FJ298" s="47"/>
      <c r="FK298" s="47"/>
      <c r="FL298" s="47"/>
      <c r="FM298" s="47"/>
      <c r="FN298" s="47"/>
      <c r="FO298" s="47"/>
      <c r="FP298" s="47"/>
      <c r="FQ298" s="47"/>
      <c r="FR298" s="47"/>
      <c r="FS298" s="47"/>
      <c r="FT298" s="47"/>
      <c r="FU298" s="47"/>
      <c r="FV298" s="47"/>
      <c r="FW298" s="47"/>
      <c r="FX298" s="47"/>
      <c r="FY298" s="47"/>
      <c r="FZ298" s="47"/>
      <c r="GA298" s="47"/>
      <c r="GB298" s="47"/>
      <c r="GC298" s="47"/>
    </row>
    <row r="299" spans="1:185" ht="30" x14ac:dyDescent="0.25">
      <c r="A299" s="25" t="s">
        <v>83</v>
      </c>
      <c r="B299" s="44">
        <f t="shared" ref="B299:D299" si="4">SUM(B291,B277,B263,B249,B235,B221,B207,B191,B175,B161,B145,B131,B117,B102,B86,B72,B58,B42,B26,B9)</f>
        <v>195355</v>
      </c>
      <c r="C299" s="44">
        <f t="shared" si="4"/>
        <v>97685</v>
      </c>
      <c r="D299" s="44">
        <f t="shared" si="4"/>
        <v>104063</v>
      </c>
      <c r="E299" s="113">
        <f t="shared" ref="E299:E311" si="5">D299/C299*100</f>
        <v>106.52914981829349</v>
      </c>
      <c r="F299" s="739">
        <f>SUM(F291,F277,F263,F249,F235,F221,F207,F191,F175,F161,F145,F131,F117,F102,F86,F72,F58,F42,F26,F9)</f>
        <v>433750.91229211108</v>
      </c>
      <c r="G299" s="739">
        <f t="shared" ref="G299:H299" si="6">SUM(G291,G277,G263,G249,G235,G221,G207,G191,G175,G161,G145,G131,G117,G102,G86,G72,G58,G42,G26,G9)</f>
        <v>216874</v>
      </c>
      <c r="H299" s="755">
        <f t="shared" si="6"/>
        <v>216284.85617700004</v>
      </c>
      <c r="I299" s="44">
        <f t="shared" si="1"/>
        <v>99.728347416933346</v>
      </c>
      <c r="J299" s="108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  <c r="DM299" s="47"/>
      <c r="DN299" s="47"/>
      <c r="DO299" s="47"/>
      <c r="DP299" s="47"/>
      <c r="DQ299" s="47"/>
      <c r="DR299" s="47"/>
      <c r="DS299" s="47"/>
      <c r="DT299" s="47"/>
      <c r="DU299" s="47"/>
      <c r="DV299" s="47"/>
      <c r="DW299" s="47"/>
      <c r="DX299" s="47"/>
      <c r="DY299" s="47"/>
      <c r="DZ299" s="47"/>
      <c r="EA299" s="47"/>
      <c r="EB299" s="47"/>
      <c r="EC299" s="47"/>
      <c r="ED299" s="47"/>
      <c r="EE299" s="47"/>
      <c r="EF299" s="47"/>
      <c r="EG299" s="47"/>
      <c r="EH299" s="47"/>
      <c r="EI299" s="47"/>
      <c r="EJ299" s="47"/>
      <c r="EK299" s="47"/>
      <c r="EL299" s="47"/>
      <c r="EM299" s="47"/>
      <c r="EN299" s="47"/>
      <c r="EO299" s="47"/>
      <c r="EP299" s="47"/>
      <c r="EQ299" s="47"/>
      <c r="ER299" s="47"/>
      <c r="ES299" s="47"/>
      <c r="ET299" s="47"/>
      <c r="EU299" s="47"/>
      <c r="EV299" s="47"/>
      <c r="EW299" s="47"/>
      <c r="EX299" s="47"/>
      <c r="EY299" s="47"/>
      <c r="EZ299" s="47"/>
      <c r="FA299" s="47"/>
      <c r="FB299" s="47"/>
      <c r="FC299" s="47"/>
      <c r="FD299" s="47"/>
      <c r="FE299" s="47"/>
      <c r="FF299" s="47"/>
      <c r="FG299" s="47"/>
      <c r="FH299" s="47"/>
      <c r="FI299" s="47"/>
      <c r="FJ299" s="47"/>
      <c r="FK299" s="47"/>
      <c r="FL299" s="47"/>
      <c r="FM299" s="47"/>
      <c r="FN299" s="47"/>
      <c r="FO299" s="47"/>
      <c r="FP299" s="47"/>
      <c r="FQ299" s="47"/>
      <c r="FR299" s="47"/>
      <c r="FS299" s="47"/>
      <c r="FT299" s="47"/>
      <c r="FU299" s="47"/>
      <c r="FV299" s="47"/>
      <c r="FW299" s="47"/>
      <c r="FX299" s="47"/>
      <c r="FY299" s="47"/>
      <c r="FZ299" s="47"/>
      <c r="GA299" s="47"/>
      <c r="GB299" s="47"/>
      <c r="GC299" s="47"/>
    </row>
    <row r="300" spans="1:185" ht="30" x14ac:dyDescent="0.25">
      <c r="A300" s="25" t="s">
        <v>84</v>
      </c>
      <c r="B300" s="44">
        <f t="shared" ref="B300:D300" si="7">SUM(B292,B278,B264,B250,B236,B222,B208,B192,B176,B162,B146,B132,B118,B103,B87,B73,B59,B43,B27,B10)</f>
        <v>58952</v>
      </c>
      <c r="C300" s="44">
        <f t="shared" si="7"/>
        <v>29487</v>
      </c>
      <c r="D300" s="44">
        <f t="shared" si="7"/>
        <v>32055</v>
      </c>
      <c r="E300" s="113">
        <f t="shared" si="5"/>
        <v>108.70892257605047</v>
      </c>
      <c r="F300" s="739">
        <f>SUM(F292,F278,F264,F250,F236,F222,F208,F192,F176,F162,F146,F132,F118,F103,F87,F73,F59,F43,F27,F10)</f>
        <v>114982.82783750002</v>
      </c>
      <c r="G300" s="739">
        <f t="shared" ref="G300:H300" si="8">SUM(G292,G278,G264,G250,G236,G222,G208,G192,G176,G162,G146,G132,G118,G103,G87,G73,G59,G43,G27,G10)</f>
        <v>57493</v>
      </c>
      <c r="H300" s="755">
        <f t="shared" si="8"/>
        <v>65211.259949999992</v>
      </c>
      <c r="I300" s="44">
        <f t="shared" si="1"/>
        <v>113.42469509331569</v>
      </c>
      <c r="J300" s="108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  <c r="DM300" s="47"/>
      <c r="DN300" s="47"/>
      <c r="DO300" s="47"/>
      <c r="DP300" s="47"/>
      <c r="DQ300" s="47"/>
      <c r="DR300" s="47"/>
      <c r="DS300" s="47"/>
      <c r="DT300" s="47"/>
      <c r="DU300" s="47"/>
      <c r="DV300" s="47"/>
      <c r="DW300" s="47"/>
      <c r="DX300" s="47"/>
      <c r="DY300" s="47"/>
      <c r="DZ300" s="47"/>
      <c r="EA300" s="47"/>
      <c r="EB300" s="47"/>
      <c r="EC300" s="47"/>
      <c r="ED300" s="47"/>
      <c r="EE300" s="47"/>
      <c r="EF300" s="47"/>
      <c r="EG300" s="47"/>
      <c r="EH300" s="47"/>
      <c r="EI300" s="47"/>
      <c r="EJ300" s="47"/>
      <c r="EK300" s="47"/>
      <c r="EL300" s="47"/>
      <c r="EM300" s="47"/>
      <c r="EN300" s="47"/>
      <c r="EO300" s="47"/>
      <c r="EP300" s="47"/>
      <c r="EQ300" s="47"/>
      <c r="ER300" s="47"/>
      <c r="ES300" s="47"/>
      <c r="ET300" s="47"/>
      <c r="EU300" s="47"/>
      <c r="EV300" s="47"/>
      <c r="EW300" s="47"/>
      <c r="EX300" s="47"/>
      <c r="EY300" s="47"/>
      <c r="EZ300" s="47"/>
      <c r="FA300" s="47"/>
      <c r="FB300" s="47"/>
      <c r="FC300" s="47"/>
      <c r="FD300" s="47"/>
      <c r="FE300" s="47"/>
      <c r="FF300" s="47"/>
      <c r="FG300" s="47"/>
      <c r="FH300" s="47"/>
      <c r="FI300" s="47"/>
      <c r="FJ300" s="47"/>
      <c r="FK300" s="47"/>
      <c r="FL300" s="47"/>
      <c r="FM300" s="47"/>
      <c r="FN300" s="47"/>
      <c r="FO300" s="47"/>
      <c r="FP300" s="47"/>
      <c r="FQ300" s="47"/>
      <c r="FR300" s="47"/>
      <c r="FS300" s="47"/>
      <c r="FT300" s="47"/>
      <c r="FU300" s="47"/>
      <c r="FV300" s="47"/>
      <c r="FW300" s="47"/>
      <c r="FX300" s="47"/>
      <c r="FY300" s="47"/>
      <c r="FZ300" s="47"/>
      <c r="GA300" s="47"/>
      <c r="GB300" s="47"/>
      <c r="GC300" s="47"/>
    </row>
    <row r="301" spans="1:185" ht="45" x14ac:dyDescent="0.25">
      <c r="A301" s="25" t="s">
        <v>120</v>
      </c>
      <c r="B301" s="113">
        <f t="shared" ref="B301:D301" si="9">SUM(B279,B265,B251,B237,B223,B209,B193,B177,B163,B147,B133,B119,B104,B88,B74,B60,B44,B28,B11)</f>
        <v>2327</v>
      </c>
      <c r="C301" s="113">
        <f t="shared" si="9"/>
        <v>1168</v>
      </c>
      <c r="D301" s="44">
        <f t="shared" si="9"/>
        <v>2105</v>
      </c>
      <c r="E301" s="113">
        <f t="shared" si="5"/>
        <v>180.22260273972603</v>
      </c>
      <c r="F301" s="739">
        <f>SUM(F279,F265,F251,F237,F223,F209,F193,F177,F163,F147,F133,F119,F104,F88,F74,F60,F44,F28,F11)</f>
        <v>13132.644091999999</v>
      </c>
      <c r="G301" s="739">
        <f t="shared" ref="G301:H301" si="10">SUM(G279,G265,G251,G237,G223,G209,G193,G177,G163,G147,G133,G119,G104,G88,G74,G60,G44,G28,G11)</f>
        <v>6566</v>
      </c>
      <c r="H301" s="755">
        <f t="shared" si="10"/>
        <v>11732.477150000001</v>
      </c>
      <c r="I301" s="44">
        <f t="shared" si="1"/>
        <v>178.68530536095037</v>
      </c>
      <c r="J301" s="108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  <c r="DM301" s="47"/>
      <c r="DN301" s="47"/>
      <c r="DO301" s="47"/>
      <c r="DP301" s="47"/>
      <c r="DQ301" s="47"/>
      <c r="DR301" s="47"/>
      <c r="DS301" s="47"/>
      <c r="DT301" s="47"/>
      <c r="DU301" s="47"/>
      <c r="DV301" s="47"/>
      <c r="DW301" s="47"/>
      <c r="DX301" s="47"/>
      <c r="DY301" s="47"/>
      <c r="DZ301" s="47"/>
      <c r="EA301" s="47"/>
      <c r="EB301" s="47"/>
      <c r="EC301" s="47"/>
      <c r="ED301" s="47"/>
      <c r="EE301" s="47"/>
      <c r="EF301" s="47"/>
      <c r="EG301" s="47"/>
      <c r="EH301" s="47"/>
      <c r="EI301" s="47"/>
      <c r="EJ301" s="47"/>
      <c r="EK301" s="47"/>
      <c r="EL301" s="47"/>
      <c r="EM301" s="47"/>
      <c r="EN301" s="47"/>
      <c r="EO301" s="47"/>
      <c r="EP301" s="47"/>
      <c r="EQ301" s="47"/>
      <c r="ER301" s="47"/>
      <c r="ES301" s="47"/>
      <c r="ET301" s="47"/>
      <c r="EU301" s="47"/>
      <c r="EV301" s="47"/>
      <c r="EW301" s="47"/>
      <c r="EX301" s="47"/>
      <c r="EY301" s="47"/>
      <c r="EZ301" s="47"/>
      <c r="FA301" s="47"/>
      <c r="FB301" s="47"/>
      <c r="FC301" s="47"/>
      <c r="FD301" s="47"/>
      <c r="FE301" s="47"/>
      <c r="FF301" s="47"/>
      <c r="FG301" s="47"/>
      <c r="FH301" s="47"/>
      <c r="FI301" s="47"/>
      <c r="FJ301" s="47"/>
      <c r="FK301" s="47"/>
      <c r="FL301" s="47"/>
      <c r="FM301" s="47"/>
      <c r="FN301" s="47"/>
      <c r="FO301" s="47"/>
      <c r="FP301" s="47"/>
      <c r="FQ301" s="47"/>
      <c r="FR301" s="47"/>
      <c r="FS301" s="47"/>
      <c r="FT301" s="47"/>
      <c r="FU301" s="47"/>
      <c r="FV301" s="47"/>
      <c r="FW301" s="47"/>
      <c r="FX301" s="47"/>
      <c r="FY301" s="47"/>
      <c r="FZ301" s="47"/>
      <c r="GA301" s="47"/>
      <c r="GB301" s="47"/>
      <c r="GC301" s="47"/>
    </row>
    <row r="302" spans="1:185" ht="30" x14ac:dyDescent="0.25">
      <c r="A302" s="25" t="s">
        <v>121</v>
      </c>
      <c r="B302" s="113">
        <f t="shared" ref="B302:D302" si="11">SUM(B280,B266,B252,B238,B224,B210,B194,B178,B164,B148,B134,B120,B105,B89,B75,B61,B45,B29,B12)</f>
        <v>2886</v>
      </c>
      <c r="C302" s="113">
        <f t="shared" si="11"/>
        <v>1450</v>
      </c>
      <c r="D302" s="44">
        <f t="shared" si="11"/>
        <v>2535</v>
      </c>
      <c r="E302" s="113">
        <f t="shared" si="5"/>
        <v>174.82758620689657</v>
      </c>
      <c r="F302" s="739">
        <f>SUM(F280,F266,F252,F238,F224,F210,F194,F178,F164,F148,F134,F120,F105,F89,F75,F61,F45,F29,F12)</f>
        <v>17099.502526</v>
      </c>
      <c r="G302" s="739">
        <f t="shared" ref="G302:H302" si="12">SUM(G280,G266,G252,G238,G224,G210,G194,G178,G164,G148,G134,G120,G105,G89,G75,G61,G45,G29,G12)</f>
        <v>8549</v>
      </c>
      <c r="H302" s="755">
        <f t="shared" si="12"/>
        <v>14888.388029999998</v>
      </c>
      <c r="I302" s="44">
        <f t="shared" si="1"/>
        <v>174.15356217101413</v>
      </c>
      <c r="J302" s="108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  <c r="DM302" s="47"/>
      <c r="DN302" s="47"/>
      <c r="DO302" s="47"/>
      <c r="DP302" s="47"/>
      <c r="DQ302" s="47"/>
      <c r="DR302" s="47"/>
      <c r="DS302" s="47"/>
      <c r="DT302" s="47"/>
      <c r="DU302" s="47"/>
      <c r="DV302" s="47"/>
      <c r="DW302" s="47"/>
      <c r="DX302" s="47"/>
      <c r="DY302" s="47"/>
      <c r="DZ302" s="47"/>
      <c r="EA302" s="47"/>
      <c r="EB302" s="47"/>
      <c r="EC302" s="47"/>
      <c r="ED302" s="47"/>
      <c r="EE302" s="47"/>
      <c r="EF302" s="47"/>
      <c r="EG302" s="47"/>
      <c r="EH302" s="47"/>
      <c r="EI302" s="47"/>
      <c r="EJ302" s="47"/>
      <c r="EK302" s="47"/>
      <c r="EL302" s="47"/>
      <c r="EM302" s="47"/>
      <c r="EN302" s="47"/>
      <c r="EO302" s="47"/>
      <c r="EP302" s="47"/>
      <c r="EQ302" s="47"/>
      <c r="ER302" s="47"/>
      <c r="ES302" s="47"/>
      <c r="ET302" s="47"/>
      <c r="EU302" s="47"/>
      <c r="EV302" s="47"/>
      <c r="EW302" s="47"/>
      <c r="EX302" s="47"/>
      <c r="EY302" s="47"/>
      <c r="EZ302" s="47"/>
      <c r="FA302" s="47"/>
      <c r="FB302" s="47"/>
      <c r="FC302" s="47"/>
      <c r="FD302" s="47"/>
      <c r="FE302" s="47"/>
      <c r="FF302" s="47"/>
      <c r="FG302" s="47"/>
      <c r="FH302" s="47"/>
      <c r="FI302" s="47"/>
      <c r="FJ302" s="47"/>
      <c r="FK302" s="47"/>
      <c r="FL302" s="47"/>
      <c r="FM302" s="47"/>
      <c r="FN302" s="47"/>
      <c r="FO302" s="47"/>
      <c r="FP302" s="47"/>
      <c r="FQ302" s="47"/>
      <c r="FR302" s="47"/>
      <c r="FS302" s="47"/>
      <c r="FT302" s="47"/>
      <c r="FU302" s="47"/>
      <c r="FV302" s="47"/>
      <c r="FW302" s="47"/>
      <c r="FX302" s="47"/>
      <c r="FY302" s="47"/>
      <c r="FZ302" s="47"/>
      <c r="GA302" s="47"/>
      <c r="GB302" s="47"/>
      <c r="GC302" s="47"/>
    </row>
    <row r="303" spans="1:185" ht="30" x14ac:dyDescent="0.25">
      <c r="A303" s="592" t="s">
        <v>122</v>
      </c>
      <c r="B303" s="648">
        <f t="shared" ref="B303:D303" si="13">SUM(B293,B281,B267,B253,B239,B225,B211,B195,B179,B165,B149,B135,B121,B106,B90,B76,B62,B46,B30,B13)</f>
        <v>443529</v>
      </c>
      <c r="C303" s="648">
        <f t="shared" si="13"/>
        <v>221704</v>
      </c>
      <c r="D303" s="648">
        <f t="shared" si="13"/>
        <v>190984</v>
      </c>
      <c r="E303" s="648">
        <f t="shared" si="5"/>
        <v>86.143687078266524</v>
      </c>
      <c r="F303" s="758">
        <f>SUM(F293,F281,F267,F253,F239,F225,F211,F195,F179,F165,F149,F135,F121,F106,F90,F76,F62,F46,F30,F13)</f>
        <v>785085.74896</v>
      </c>
      <c r="G303" s="758">
        <f>SUM(G293,G281,G267,G253,G239,G225,G211,G195,G179,G165,G149,G135,G121,G106,G90,G76,G62,G46,G30,G13)</f>
        <v>392538</v>
      </c>
      <c r="H303" s="758">
        <f>SUM(H293,H281,H267,H253,H239,H225,H211,H195,H179,H165,H149,H135,H121,H106,H90,H76,H62,H46,H30,H13)</f>
        <v>328937.52226999996</v>
      </c>
      <c r="I303" s="648">
        <f t="shared" si="1"/>
        <v>83.797625266853132</v>
      </c>
      <c r="J303" s="108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  <c r="DM303" s="47"/>
      <c r="DN303" s="47"/>
      <c r="DO303" s="47"/>
      <c r="DP303" s="47"/>
      <c r="DQ303" s="47"/>
      <c r="DR303" s="47"/>
      <c r="DS303" s="47"/>
      <c r="DT303" s="47"/>
      <c r="DU303" s="47"/>
      <c r="DV303" s="47"/>
      <c r="DW303" s="47"/>
      <c r="DX303" s="47"/>
      <c r="DY303" s="47"/>
      <c r="DZ303" s="47"/>
      <c r="EA303" s="47"/>
      <c r="EB303" s="47"/>
      <c r="EC303" s="47"/>
      <c r="ED303" s="47"/>
      <c r="EE303" s="47"/>
      <c r="EF303" s="47"/>
      <c r="EG303" s="47"/>
      <c r="EH303" s="47"/>
      <c r="EI303" s="47"/>
      <c r="EJ303" s="47"/>
      <c r="EK303" s="47"/>
      <c r="EL303" s="47"/>
      <c r="EM303" s="47"/>
      <c r="EN303" s="47"/>
      <c r="EO303" s="47"/>
      <c r="EP303" s="47"/>
      <c r="EQ303" s="47"/>
      <c r="ER303" s="47"/>
      <c r="ES303" s="47"/>
      <c r="ET303" s="47"/>
      <c r="EU303" s="47"/>
      <c r="EV303" s="47"/>
      <c r="EW303" s="47"/>
      <c r="EX303" s="47"/>
      <c r="EY303" s="47"/>
      <c r="EZ303" s="47"/>
      <c r="FA303" s="47"/>
      <c r="FB303" s="47"/>
      <c r="FC303" s="47"/>
      <c r="FD303" s="47"/>
      <c r="FE303" s="47"/>
      <c r="FF303" s="47"/>
      <c r="FG303" s="47"/>
      <c r="FH303" s="47"/>
      <c r="FI303" s="47"/>
      <c r="FJ303" s="47"/>
      <c r="FK303" s="47"/>
      <c r="FL303" s="47"/>
      <c r="FM303" s="47"/>
      <c r="FN303" s="47"/>
      <c r="FO303" s="47"/>
      <c r="FP303" s="47"/>
      <c r="FQ303" s="47"/>
      <c r="FR303" s="47"/>
      <c r="FS303" s="47"/>
      <c r="FT303" s="47"/>
      <c r="FU303" s="47"/>
      <c r="FV303" s="47"/>
      <c r="FW303" s="47"/>
      <c r="FX303" s="47"/>
      <c r="FY303" s="47"/>
      <c r="FZ303" s="47"/>
      <c r="GA303" s="47"/>
      <c r="GB303" s="47"/>
      <c r="GC303" s="47"/>
    </row>
    <row r="304" spans="1:185" ht="30" x14ac:dyDescent="0.25">
      <c r="A304" s="25" t="s">
        <v>118</v>
      </c>
      <c r="B304" s="113">
        <f t="shared" ref="B304:D304" si="14">SUM(B294,B282,B268,B254,B240,B226,B212,B196,B180,B166,B150,B136,B122,B107,B91,B77,B63,B47,B31,B14)</f>
        <v>69292</v>
      </c>
      <c r="C304" s="113">
        <f t="shared" si="14"/>
        <v>34573</v>
      </c>
      <c r="D304" s="44">
        <f t="shared" si="14"/>
        <v>23730</v>
      </c>
      <c r="E304" s="113">
        <f t="shared" si="5"/>
        <v>68.637375987041921</v>
      </c>
      <c r="F304" s="739">
        <f>SUM(F294,F282,F268,F254,F240,F226,F212,F196,F180,F166,F150,F136,F122,F107,F91,F77,F63,F47,F31,F14)</f>
        <v>112683.86113</v>
      </c>
      <c r="G304" s="739">
        <f t="shared" ref="G304" si="15">SUM(G294,G282,G268,G254,G240,G226,G212,G196,G180,G166,G150,G136,G122,G107,G91,G77,G63,G47,G31,G14)</f>
        <v>56341</v>
      </c>
      <c r="H304" s="755">
        <f>SUM(H294,H282,H268,H254,H240,H226,H212,H196,H180,H166,H150,H136,H122,H107,H91,H77,H63,H47,H31,H14)</f>
        <v>37967.755669999999</v>
      </c>
      <c r="I304" s="44">
        <f t="shared" si="1"/>
        <v>67.389211533341609</v>
      </c>
      <c r="J304" s="108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  <c r="DM304" s="47"/>
      <c r="DN304" s="47"/>
      <c r="DO304" s="47"/>
      <c r="DP304" s="47"/>
      <c r="DQ304" s="47"/>
      <c r="DR304" s="47"/>
      <c r="DS304" s="47"/>
      <c r="DT304" s="47"/>
      <c r="DU304" s="47"/>
      <c r="DV304" s="47"/>
      <c r="DW304" s="47"/>
      <c r="DX304" s="47"/>
      <c r="DY304" s="47"/>
      <c r="DZ304" s="47"/>
      <c r="EA304" s="47"/>
      <c r="EB304" s="47"/>
      <c r="EC304" s="47"/>
      <c r="ED304" s="47"/>
      <c r="EE304" s="47"/>
      <c r="EF304" s="47"/>
      <c r="EG304" s="47"/>
      <c r="EH304" s="47"/>
      <c r="EI304" s="47"/>
      <c r="EJ304" s="47"/>
      <c r="EK304" s="47"/>
      <c r="EL304" s="47"/>
      <c r="EM304" s="47"/>
      <c r="EN304" s="47"/>
      <c r="EO304" s="47"/>
      <c r="EP304" s="47"/>
      <c r="EQ304" s="47"/>
      <c r="ER304" s="47"/>
      <c r="ES304" s="47"/>
      <c r="ET304" s="47"/>
      <c r="EU304" s="47"/>
      <c r="EV304" s="47"/>
      <c r="EW304" s="47"/>
      <c r="EX304" s="47"/>
      <c r="EY304" s="47"/>
      <c r="EZ304" s="47"/>
      <c r="FA304" s="47"/>
      <c r="FB304" s="47"/>
      <c r="FC304" s="47"/>
      <c r="FD304" s="47"/>
      <c r="FE304" s="47"/>
      <c r="FF304" s="47"/>
      <c r="FG304" s="47"/>
      <c r="FH304" s="47"/>
      <c r="FI304" s="47"/>
      <c r="FJ304" s="47"/>
      <c r="FK304" s="47"/>
      <c r="FL304" s="47"/>
      <c r="FM304" s="47"/>
      <c r="FN304" s="47"/>
      <c r="FO304" s="47"/>
      <c r="FP304" s="47"/>
      <c r="FQ304" s="47"/>
      <c r="FR304" s="47"/>
      <c r="FS304" s="47"/>
      <c r="FT304" s="47"/>
      <c r="FU304" s="47"/>
      <c r="FV304" s="47"/>
      <c r="FW304" s="47"/>
      <c r="FX304" s="47"/>
      <c r="FY304" s="47"/>
      <c r="FZ304" s="47"/>
      <c r="GA304" s="47"/>
      <c r="GB304" s="47"/>
      <c r="GC304" s="47"/>
    </row>
    <row r="305" spans="1:185" ht="60" x14ac:dyDescent="0.25">
      <c r="A305" s="25" t="s">
        <v>85</v>
      </c>
      <c r="B305" s="113">
        <f t="shared" ref="B305:D305" si="16">SUM(B283,B269,B255,B241,B227,B213,B197,B181,B167,B151,B137,B123,B108,B92,B78,B64,B48,B32,B15)</f>
        <v>245305</v>
      </c>
      <c r="C305" s="113">
        <f t="shared" si="16"/>
        <v>122654</v>
      </c>
      <c r="D305" s="44">
        <f t="shared" si="16"/>
        <v>96197</v>
      </c>
      <c r="E305" s="113">
        <f t="shared" si="5"/>
        <v>78.429566096499087</v>
      </c>
      <c r="F305" s="739">
        <f>SUM(F283,F269,F255,F241,F227,F213,F197,F181,F167,F151,F137,F123,F108,F92,F78,F64,F48,F32,F15)</f>
        <v>522966.69015999988</v>
      </c>
      <c r="G305" s="739">
        <f>SUM(G283,G269,G255,G241,G227,G213,G197,G181,G167,G151,G137,G123,G108,G92,G78,G64,G48,G32,G15)</f>
        <v>261483</v>
      </c>
      <c r="H305" s="755">
        <f>SUM(H283,H269,H255,H241,H227,H213,H197,H181,H167,H151,H137,H123,H108,H92,H78,H64,H48,H32,H15)</f>
        <v>208630.74751999998</v>
      </c>
      <c r="I305" s="44">
        <f t="shared" si="1"/>
        <v>79.787499577410387</v>
      </c>
      <c r="J305" s="108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  <c r="DM305" s="47"/>
      <c r="DN305" s="47"/>
      <c r="DO305" s="47"/>
      <c r="DP305" s="47"/>
      <c r="DQ305" s="47"/>
      <c r="DR305" s="47"/>
      <c r="DS305" s="47"/>
      <c r="DT305" s="47"/>
      <c r="DU305" s="47"/>
      <c r="DV305" s="47"/>
      <c r="DW305" s="47"/>
      <c r="DX305" s="47"/>
      <c r="DY305" s="47"/>
      <c r="DZ305" s="47"/>
      <c r="EA305" s="47"/>
      <c r="EB305" s="47"/>
      <c r="EC305" s="47"/>
      <c r="ED305" s="47"/>
      <c r="EE305" s="47"/>
      <c r="EF305" s="47"/>
      <c r="EG305" s="47"/>
      <c r="EH305" s="47"/>
      <c r="EI305" s="47"/>
      <c r="EJ305" s="47"/>
      <c r="EK305" s="47"/>
      <c r="EL305" s="47"/>
      <c r="EM305" s="47"/>
      <c r="EN305" s="47"/>
      <c r="EO305" s="47"/>
      <c r="EP305" s="47"/>
      <c r="EQ305" s="47"/>
      <c r="ER305" s="47"/>
      <c r="ES305" s="47"/>
      <c r="ET305" s="47"/>
      <c r="EU305" s="47"/>
      <c r="EV305" s="47"/>
      <c r="EW305" s="47"/>
      <c r="EX305" s="47"/>
      <c r="EY305" s="47"/>
      <c r="EZ305" s="47"/>
      <c r="FA305" s="47"/>
      <c r="FB305" s="47"/>
      <c r="FC305" s="47"/>
      <c r="FD305" s="47"/>
      <c r="FE305" s="47"/>
      <c r="FF305" s="47"/>
      <c r="FG305" s="47"/>
      <c r="FH305" s="47"/>
      <c r="FI305" s="47"/>
      <c r="FJ305" s="47"/>
      <c r="FK305" s="47"/>
      <c r="FL305" s="47"/>
      <c r="FM305" s="47"/>
      <c r="FN305" s="47"/>
      <c r="FO305" s="47"/>
      <c r="FP305" s="47"/>
      <c r="FQ305" s="47"/>
      <c r="FR305" s="47"/>
      <c r="FS305" s="47"/>
      <c r="FT305" s="47"/>
      <c r="FU305" s="47"/>
      <c r="FV305" s="47"/>
      <c r="FW305" s="47"/>
      <c r="FX305" s="47"/>
      <c r="FY305" s="47"/>
      <c r="FZ305" s="47"/>
      <c r="GA305" s="47"/>
      <c r="GB305" s="47"/>
      <c r="GC305" s="47"/>
    </row>
    <row r="306" spans="1:185" ht="45" x14ac:dyDescent="0.25">
      <c r="A306" s="25" t="s">
        <v>119</v>
      </c>
      <c r="B306" s="113">
        <f t="shared" ref="B306:D306" si="17">SUM(B284,B270,B256,B242,B228,B214,B198,B182,B168,B152,B138,B124,B109,B93,B79,B65,B49,B33,B16)</f>
        <v>84259</v>
      </c>
      <c r="C306" s="113">
        <f t="shared" si="17"/>
        <v>42134</v>
      </c>
      <c r="D306" s="44">
        <f t="shared" si="17"/>
        <v>47654</v>
      </c>
      <c r="E306" s="113">
        <f t="shared" si="5"/>
        <v>113.10105852755494</v>
      </c>
      <c r="F306" s="739">
        <f>SUM(F284,F270,F256,F242,F228,F214,F198,F182,F168,F152,F138,F124,F109,F93,F79,F65,F49,F33,F16)</f>
        <v>78975.665999999997</v>
      </c>
      <c r="G306" s="739">
        <f t="shared" ref="G306" si="18">SUM(G284,G270,G256,G242,G228,G214,G198,G182,G168,G152,G138,G124,G109,G93,G79,G65,G49,G33,G16)</f>
        <v>39487</v>
      </c>
      <c r="H306" s="755">
        <f>SUM(H284,H270,H256,H242,H228,H214,H198,H182,H168,H152,H138,H124,H109,H93,H79,H65,H49,H33,H16)</f>
        <v>42850.985690000001</v>
      </c>
      <c r="I306" s="44">
        <f t="shared" si="1"/>
        <v>108.5192232633525</v>
      </c>
      <c r="J306" s="108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  <c r="DM306" s="47"/>
      <c r="DN306" s="47"/>
      <c r="DO306" s="47"/>
      <c r="DP306" s="47"/>
      <c r="DQ306" s="47"/>
      <c r="DR306" s="47"/>
      <c r="DS306" s="47"/>
      <c r="DT306" s="47"/>
      <c r="DU306" s="47"/>
      <c r="DV306" s="47"/>
      <c r="DW306" s="47"/>
      <c r="DX306" s="47"/>
      <c r="DY306" s="47"/>
      <c r="DZ306" s="47"/>
      <c r="EA306" s="47"/>
      <c r="EB306" s="47"/>
      <c r="EC306" s="47"/>
      <c r="ED306" s="47"/>
      <c r="EE306" s="47"/>
      <c r="EF306" s="47"/>
      <c r="EG306" s="47"/>
      <c r="EH306" s="47"/>
      <c r="EI306" s="47"/>
      <c r="EJ306" s="47"/>
      <c r="EK306" s="47"/>
      <c r="EL306" s="47"/>
      <c r="EM306" s="47"/>
      <c r="EN306" s="47"/>
      <c r="EO306" s="47"/>
      <c r="EP306" s="47"/>
      <c r="EQ306" s="47"/>
      <c r="ER306" s="47"/>
      <c r="ES306" s="47"/>
      <c r="ET306" s="47"/>
      <c r="EU306" s="47"/>
      <c r="EV306" s="47"/>
      <c r="EW306" s="47"/>
      <c r="EX306" s="47"/>
      <c r="EY306" s="47"/>
      <c r="EZ306" s="47"/>
      <c r="FA306" s="47"/>
      <c r="FB306" s="47"/>
      <c r="FC306" s="47"/>
      <c r="FD306" s="47"/>
      <c r="FE306" s="47"/>
      <c r="FF306" s="47"/>
      <c r="FG306" s="47"/>
      <c r="FH306" s="47"/>
      <c r="FI306" s="47"/>
      <c r="FJ306" s="47"/>
      <c r="FK306" s="47"/>
      <c r="FL306" s="47"/>
      <c r="FM306" s="47"/>
      <c r="FN306" s="47"/>
      <c r="FO306" s="47"/>
      <c r="FP306" s="47"/>
      <c r="FQ306" s="47"/>
      <c r="FR306" s="47"/>
      <c r="FS306" s="47"/>
      <c r="FT306" s="47"/>
      <c r="FU306" s="47"/>
      <c r="FV306" s="47"/>
      <c r="FW306" s="47"/>
      <c r="FX306" s="47"/>
      <c r="FY306" s="47"/>
      <c r="FZ306" s="47"/>
      <c r="GA306" s="47"/>
      <c r="GB306" s="47"/>
      <c r="GC306" s="47"/>
    </row>
    <row r="307" spans="1:185" ht="30" x14ac:dyDescent="0.25">
      <c r="A307" s="25" t="s">
        <v>86</v>
      </c>
      <c r="B307" s="113">
        <f t="shared" ref="B307:D308" si="19">SUM(B285,B271,B257,B243,B229,B215,B199,B183,B169,B153,B139,B125,B110,B94,B80,B66,B50,B34,B17)</f>
        <v>13193</v>
      </c>
      <c r="C307" s="113">
        <f t="shared" si="19"/>
        <v>6599</v>
      </c>
      <c r="D307" s="44">
        <f t="shared" si="19"/>
        <v>7117</v>
      </c>
      <c r="E307" s="113">
        <f t="shared" si="5"/>
        <v>107.84967419305956</v>
      </c>
      <c r="F307" s="739">
        <f>SUM(F285,F271,F257,F243,F229,F215,F199,F183,F169,F153,F139,F125,F110,F94,F80,F66,F50,F34,F17)</f>
        <v>48551.472339999993</v>
      </c>
      <c r="G307" s="739">
        <f t="shared" ref="G307" si="20">SUM(G285,G271,G257,G243,G229,G215,G199,G183,G169,G153,G139,G125,G110,G94,G80,G66,G50,G34,G17)</f>
        <v>24274</v>
      </c>
      <c r="H307" s="755">
        <f>SUM(H285,H271,H257,H243,H229,H215,H199,H183,H169,H153,H139,H125,H110,H94,H80,H66,H50,H34,H17)</f>
        <v>27698.59</v>
      </c>
      <c r="I307" s="44">
        <f t="shared" ref="I307:I309" si="21">H307/G307*100</f>
        <v>114.10805800444921</v>
      </c>
      <c r="J307" s="108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  <c r="DM307" s="47"/>
      <c r="DN307" s="47"/>
      <c r="DO307" s="47"/>
      <c r="DP307" s="47"/>
      <c r="DQ307" s="47"/>
      <c r="DR307" s="47"/>
      <c r="DS307" s="47"/>
      <c r="DT307" s="47"/>
      <c r="DU307" s="47"/>
      <c r="DV307" s="47"/>
      <c r="DW307" s="47"/>
      <c r="DX307" s="47"/>
      <c r="DY307" s="47"/>
      <c r="DZ307" s="47"/>
      <c r="EA307" s="47"/>
      <c r="EB307" s="47"/>
      <c r="EC307" s="47"/>
      <c r="ED307" s="47"/>
      <c r="EE307" s="47"/>
      <c r="EF307" s="47"/>
      <c r="EG307" s="47"/>
      <c r="EH307" s="47"/>
      <c r="EI307" s="47"/>
      <c r="EJ307" s="47"/>
      <c r="EK307" s="47"/>
      <c r="EL307" s="47"/>
      <c r="EM307" s="47"/>
      <c r="EN307" s="47"/>
      <c r="EO307" s="47"/>
      <c r="EP307" s="47"/>
      <c r="EQ307" s="47"/>
      <c r="ER307" s="47"/>
      <c r="ES307" s="47"/>
      <c r="ET307" s="47"/>
      <c r="EU307" s="47"/>
      <c r="EV307" s="47"/>
      <c r="EW307" s="47"/>
      <c r="EX307" s="47"/>
      <c r="EY307" s="47"/>
      <c r="EZ307" s="47"/>
      <c r="FA307" s="47"/>
      <c r="FB307" s="47"/>
      <c r="FC307" s="47"/>
      <c r="FD307" s="47"/>
      <c r="FE307" s="47"/>
      <c r="FF307" s="47"/>
      <c r="FG307" s="47"/>
      <c r="FH307" s="47"/>
      <c r="FI307" s="47"/>
      <c r="FJ307" s="47"/>
      <c r="FK307" s="47"/>
      <c r="FL307" s="47"/>
      <c r="FM307" s="47"/>
      <c r="FN307" s="47"/>
      <c r="FO307" s="47"/>
      <c r="FP307" s="47"/>
      <c r="FQ307" s="47"/>
      <c r="FR307" s="47"/>
      <c r="FS307" s="47"/>
      <c r="FT307" s="47"/>
      <c r="FU307" s="47"/>
      <c r="FV307" s="47"/>
      <c r="FW307" s="47"/>
      <c r="FX307" s="47"/>
      <c r="FY307" s="47"/>
      <c r="FZ307" s="47"/>
      <c r="GA307" s="47"/>
      <c r="GB307" s="47"/>
      <c r="GC307" s="47"/>
    </row>
    <row r="308" spans="1:185" ht="30" x14ac:dyDescent="0.25">
      <c r="A308" s="25" t="s">
        <v>87</v>
      </c>
      <c r="B308" s="113">
        <f t="shared" si="19"/>
        <v>31291</v>
      </c>
      <c r="C308" s="113">
        <f t="shared" si="19"/>
        <v>15649</v>
      </c>
      <c r="D308" s="44">
        <f t="shared" si="19"/>
        <v>16286</v>
      </c>
      <c r="E308" s="113">
        <f t="shared" si="5"/>
        <v>104.07054763882677</v>
      </c>
      <c r="F308" s="739">
        <f>SUM(F286,F272,F258,F244,F230,F216,F200,F184,F170,F154,F140,F126,F111,F95,F81,F67,F51,F35,F18)</f>
        <v>21908.05933</v>
      </c>
      <c r="G308" s="739">
        <f t="shared" ref="G308" si="22">SUM(G286,G272,G258,G244,G230,G216,G200,G184,G170,G154,G140,G126,G111,G95,G81,G67,G51,G35,G18)</f>
        <v>10953</v>
      </c>
      <c r="H308" s="755">
        <f>SUM(H286,H272,H258,H244,H230,H216,H200,H184,H170,H154,H140,H126,H111,H95,H81,H67,H51,H35,H18)</f>
        <v>11789.443390000002</v>
      </c>
      <c r="I308" s="44">
        <f t="shared" si="21"/>
        <v>107.63666018442437</v>
      </c>
      <c r="J308" s="108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  <c r="DM308" s="47"/>
      <c r="DN308" s="47"/>
      <c r="DO308" s="47"/>
      <c r="DP308" s="47"/>
      <c r="DQ308" s="47"/>
      <c r="DR308" s="47"/>
      <c r="DS308" s="47"/>
      <c r="DT308" s="47"/>
      <c r="DU308" s="47"/>
      <c r="DV308" s="47"/>
      <c r="DW308" s="47"/>
      <c r="DX308" s="47"/>
      <c r="DY308" s="47"/>
      <c r="DZ308" s="47"/>
      <c r="EA308" s="47"/>
      <c r="EB308" s="47"/>
      <c r="EC308" s="47"/>
      <c r="ED308" s="47"/>
      <c r="EE308" s="47"/>
      <c r="EF308" s="47"/>
      <c r="EG308" s="47"/>
      <c r="EH308" s="47"/>
      <c r="EI308" s="47"/>
      <c r="EJ308" s="47"/>
      <c r="EK308" s="47"/>
      <c r="EL308" s="47"/>
      <c r="EM308" s="47"/>
      <c r="EN308" s="47"/>
      <c r="EO308" s="47"/>
      <c r="EP308" s="47"/>
      <c r="EQ308" s="47"/>
      <c r="ER308" s="47"/>
      <c r="ES308" s="47"/>
      <c r="ET308" s="47"/>
      <c r="EU308" s="47"/>
      <c r="EV308" s="47"/>
      <c r="EW308" s="47"/>
      <c r="EX308" s="47"/>
      <c r="EY308" s="47"/>
      <c r="EZ308" s="47"/>
      <c r="FA308" s="47"/>
      <c r="FB308" s="47"/>
      <c r="FC308" s="47"/>
      <c r="FD308" s="47"/>
      <c r="FE308" s="47"/>
      <c r="FF308" s="47"/>
      <c r="FG308" s="47"/>
      <c r="FH308" s="47"/>
      <c r="FI308" s="47"/>
      <c r="FJ308" s="47"/>
      <c r="FK308" s="47"/>
      <c r="FL308" s="47"/>
      <c r="FM308" s="47"/>
      <c r="FN308" s="47"/>
      <c r="FO308" s="47"/>
      <c r="FP308" s="47"/>
      <c r="FQ308" s="47"/>
      <c r="FR308" s="47"/>
      <c r="FS308" s="47"/>
      <c r="FT308" s="47"/>
      <c r="FU308" s="47"/>
      <c r="FV308" s="47"/>
      <c r="FW308" s="47"/>
      <c r="FX308" s="47"/>
      <c r="FY308" s="47"/>
      <c r="FZ308" s="47"/>
      <c r="GA308" s="47"/>
      <c r="GB308" s="47"/>
      <c r="GC308" s="47"/>
    </row>
    <row r="309" spans="1:185" ht="30" x14ac:dyDescent="0.25">
      <c r="A309" s="723" t="s">
        <v>133</v>
      </c>
      <c r="B309" s="113">
        <f>SUM(B295,B287,B273,B259,B245,B231,B217,B201,B185,B155,B141,B127,B112,B96,B82,B68,B52,B36,B19,B171)</f>
        <v>665713</v>
      </c>
      <c r="C309" s="113">
        <f t="shared" ref="C309:D309" si="23">SUM(C295,C287,C273,C259,C245,C231,C217,C201,C185,C155,C141,C127,C112,C96,C82,C68,C52,C36,C19,C171)</f>
        <v>332861</v>
      </c>
      <c r="D309" s="44">
        <f t="shared" si="23"/>
        <v>307144</v>
      </c>
      <c r="E309" s="113">
        <f t="shared" si="5"/>
        <v>92.273952190253596</v>
      </c>
      <c r="F309" s="739">
        <f t="shared" ref="F309:H309" si="24">SUM(F295,F287,F273,F259,F245,F231,F217,F201,F185,F155,F141,F127,F112,F96,F82,F68,F52,F36,F19,F171)</f>
        <v>466896.27588999999</v>
      </c>
      <c r="G309" s="739">
        <f t="shared" si="24"/>
        <v>233447</v>
      </c>
      <c r="H309" s="755">
        <f t="shared" si="24"/>
        <v>210312.63542999999</v>
      </c>
      <c r="I309" s="44">
        <f t="shared" si="21"/>
        <v>90.090099864209009</v>
      </c>
      <c r="J309" s="108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  <c r="DM309" s="47"/>
      <c r="DN309" s="47"/>
      <c r="DO309" s="47"/>
      <c r="DP309" s="47"/>
      <c r="DQ309" s="47"/>
      <c r="DR309" s="47"/>
      <c r="DS309" s="47"/>
      <c r="DT309" s="47"/>
      <c r="DU309" s="47"/>
      <c r="DV309" s="47"/>
      <c r="DW309" s="47"/>
      <c r="DX309" s="47"/>
      <c r="DY309" s="47"/>
      <c r="DZ309" s="47"/>
      <c r="EA309" s="47"/>
      <c r="EB309" s="47"/>
      <c r="EC309" s="47"/>
      <c r="ED309" s="47"/>
      <c r="EE309" s="47"/>
      <c r="EF309" s="47"/>
      <c r="EG309" s="47"/>
      <c r="EH309" s="47"/>
      <c r="EI309" s="47"/>
      <c r="EJ309" s="47"/>
      <c r="EK309" s="47"/>
      <c r="EL309" s="47"/>
      <c r="EM309" s="47"/>
      <c r="EN309" s="47"/>
      <c r="EO309" s="47"/>
      <c r="EP309" s="47"/>
      <c r="EQ309" s="47"/>
      <c r="ER309" s="47"/>
      <c r="ES309" s="47"/>
      <c r="ET309" s="47"/>
      <c r="EU309" s="47"/>
      <c r="EV309" s="47"/>
      <c r="EW309" s="47"/>
      <c r="EX309" s="47"/>
      <c r="EY309" s="47"/>
      <c r="EZ309" s="47"/>
      <c r="FA309" s="47"/>
      <c r="FB309" s="47"/>
      <c r="FC309" s="47"/>
      <c r="FD309" s="47"/>
      <c r="FE309" s="47"/>
      <c r="FF309" s="47"/>
      <c r="FG309" s="47"/>
      <c r="FH309" s="47"/>
      <c r="FI309" s="47"/>
      <c r="FJ309" s="47"/>
      <c r="FK309" s="47"/>
      <c r="FL309" s="47"/>
      <c r="FM309" s="47"/>
      <c r="FN309" s="47"/>
      <c r="FO309" s="47"/>
      <c r="FP309" s="47"/>
      <c r="FQ309" s="47"/>
      <c r="FR309" s="47"/>
      <c r="FS309" s="47"/>
      <c r="FT309" s="47"/>
      <c r="FU309" s="47"/>
      <c r="FV309" s="47"/>
      <c r="FW309" s="47"/>
      <c r="FX309" s="47"/>
      <c r="FY309" s="47"/>
      <c r="FZ309" s="47"/>
      <c r="GA309" s="47"/>
      <c r="GB309" s="47"/>
      <c r="GC309" s="47"/>
    </row>
    <row r="310" spans="1:185" ht="30" x14ac:dyDescent="0.25">
      <c r="A310" s="123" t="s">
        <v>134</v>
      </c>
      <c r="B310" s="113">
        <f>SUM(B202,B186,B156,B97,B53,B37,B20)</f>
        <v>52280</v>
      </c>
      <c r="C310" s="113">
        <f t="shared" ref="C310:H310" si="25">SUM(C202,C186,C156,C97,C53,C37,C20)</f>
        <v>26140</v>
      </c>
      <c r="D310" s="44">
        <f t="shared" si="25"/>
        <v>28210</v>
      </c>
      <c r="E310" s="113">
        <f t="shared" si="5"/>
        <v>107.91889824024483</v>
      </c>
      <c r="F310" s="739">
        <f t="shared" si="25"/>
        <v>0</v>
      </c>
      <c r="G310" s="739">
        <f t="shared" si="25"/>
        <v>0</v>
      </c>
      <c r="H310" s="755">
        <f t="shared" si="25"/>
        <v>19715.964159999996</v>
      </c>
      <c r="I310" s="44"/>
      <c r="J310" s="108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  <c r="DM310" s="47"/>
      <c r="DN310" s="47"/>
      <c r="DO310" s="47"/>
      <c r="DP310" s="47"/>
      <c r="DQ310" s="47"/>
      <c r="DR310" s="47"/>
      <c r="DS310" s="47"/>
      <c r="DT310" s="47"/>
      <c r="DU310" s="47"/>
      <c r="DV310" s="47"/>
      <c r="DW310" s="47"/>
      <c r="DX310" s="47"/>
      <c r="DY310" s="47"/>
      <c r="DZ310" s="47"/>
      <c r="EA310" s="47"/>
      <c r="EB310" s="47"/>
      <c r="EC310" s="47"/>
      <c r="ED310" s="47"/>
      <c r="EE310" s="47"/>
      <c r="EF310" s="47"/>
      <c r="EG310" s="47"/>
      <c r="EH310" s="47"/>
      <c r="EI310" s="47"/>
      <c r="EJ310" s="47"/>
      <c r="EK310" s="47"/>
      <c r="EL310" s="47"/>
      <c r="EM310" s="47"/>
      <c r="EN310" s="47"/>
      <c r="EO310" s="47"/>
      <c r="EP310" s="47"/>
      <c r="EQ310" s="47"/>
      <c r="ER310" s="47"/>
      <c r="ES310" s="47"/>
      <c r="ET310" s="47"/>
      <c r="EU310" s="47"/>
      <c r="EV310" s="47"/>
      <c r="EW310" s="47"/>
      <c r="EX310" s="47"/>
      <c r="EY310" s="47"/>
      <c r="EZ310" s="47"/>
      <c r="FA310" s="47"/>
      <c r="FB310" s="47"/>
      <c r="FC310" s="47"/>
      <c r="FD310" s="47"/>
      <c r="FE310" s="47"/>
      <c r="FF310" s="47"/>
      <c r="FG310" s="47"/>
      <c r="FH310" s="47"/>
      <c r="FI310" s="47"/>
      <c r="FJ310" s="47"/>
      <c r="FK310" s="47"/>
      <c r="FL310" s="47"/>
      <c r="FM310" s="47"/>
      <c r="FN310" s="47"/>
      <c r="FO310" s="47"/>
      <c r="FP310" s="47"/>
      <c r="FQ310" s="47"/>
      <c r="FR310" s="47"/>
      <c r="FS310" s="47"/>
      <c r="FT310" s="47"/>
      <c r="FU310" s="47"/>
      <c r="FV310" s="47"/>
      <c r="FW310" s="47"/>
      <c r="FX310" s="47"/>
      <c r="FY310" s="47"/>
      <c r="FZ310" s="47"/>
      <c r="GA310" s="47"/>
      <c r="GB310" s="47"/>
      <c r="GC310" s="47"/>
    </row>
    <row r="311" spans="1:185" ht="30.75" thickBot="1" x14ac:dyDescent="0.3">
      <c r="A311" s="737" t="s">
        <v>135</v>
      </c>
      <c r="B311" s="694">
        <f>SUM(B203,B187,B157,B113,B98,B54,B38,B21)</f>
        <v>26554</v>
      </c>
      <c r="C311" s="694">
        <f t="shared" ref="C311:H311" si="26">SUM(C203,C187,C157,C113,C98,C54,C38,C21)</f>
        <v>10626</v>
      </c>
      <c r="D311" s="695">
        <f t="shared" si="26"/>
        <v>8688</v>
      </c>
      <c r="E311" s="694">
        <f t="shared" si="5"/>
        <v>81.761716544325239</v>
      </c>
      <c r="F311" s="740">
        <f t="shared" si="26"/>
        <v>0</v>
      </c>
      <c r="G311" s="740">
        <f t="shared" si="26"/>
        <v>0</v>
      </c>
      <c r="H311" s="756">
        <f t="shared" si="26"/>
        <v>6206.1256999999987</v>
      </c>
      <c r="I311" s="695"/>
    </row>
  </sheetData>
  <autoFilter ref="A6:GC311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2016-07-28T06:00:47Z</cp:lastPrinted>
  <dcterms:created xsi:type="dcterms:W3CDTF">2005-05-23T08:07:41Z</dcterms:created>
  <dcterms:modified xsi:type="dcterms:W3CDTF">2016-07-28T06:00:54Z</dcterms:modified>
</cp:coreProperties>
</file>